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defaultThemeVersion="153222"/>
  <mc:AlternateContent xmlns:mc="http://schemas.openxmlformats.org/markup-compatibility/2006">
    <mc:Choice Requires="x15">
      <x15ac:absPath xmlns:x15ac="http://schemas.microsoft.com/office/spreadsheetml/2010/11/ac" url="C:\Users\erik.wolgast\Dropbox\BRF\"/>
    </mc:Choice>
  </mc:AlternateContent>
  <bookViews>
    <workbookView xWindow="0" yWindow="0" windowWidth="20490" windowHeight="7530" tabRatio="568"/>
  </bookViews>
  <sheets>
    <sheet name="Budget 2017" sheetId="1" r:id="rId1"/>
    <sheet name="Behöver vi höja avgifterna" sheetId="2" r:id="rId2"/>
    <sheet name="Ränteberäkning" sheetId="3" r:id="rId3"/>
    <sheet name="Underhåll och finansiering" sheetId="4" r:id="rId4"/>
  </sheets>
  <definedNames>
    <definedName name="_xlnm._FilterDatabase" localSheetId="0" hidden="1">'Budget 2017'!$A$3:$A$584</definedName>
    <definedName name="_xlnm.Print_Area" localSheetId="0">'Budget 2017'!$B$1:$G$584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3" i="1" l="1"/>
  <c r="K15" i="1" s="1"/>
  <c r="F22" i="1" s="1"/>
  <c r="E15" i="4" l="1"/>
  <c r="D15" i="4"/>
  <c r="D16" i="3"/>
  <c r="C16" i="3"/>
  <c r="E15" i="3"/>
  <c r="F15" i="3" s="1"/>
  <c r="I15" i="3" s="1"/>
  <c r="E14" i="3"/>
  <c r="F14" i="3" s="1"/>
  <c r="I14" i="3" s="1"/>
  <c r="E13" i="3"/>
  <c r="F13" i="3" s="1"/>
  <c r="I13" i="3" s="1"/>
  <c r="E12" i="3"/>
  <c r="F12" i="3" s="1"/>
  <c r="I12" i="3" s="1"/>
  <c r="E11" i="3"/>
  <c r="F11" i="3" s="1"/>
  <c r="I11" i="3" s="1"/>
  <c r="E10" i="3"/>
  <c r="F10" i="3" s="1"/>
  <c r="I10" i="3" s="1"/>
  <c r="E9" i="3"/>
  <c r="F9" i="3" s="1"/>
  <c r="I9" i="3" s="1"/>
  <c r="F8" i="3"/>
  <c r="I8" i="3" s="1"/>
  <c r="E8" i="3"/>
  <c r="E7" i="3"/>
  <c r="F7" i="3" s="1"/>
  <c r="I7" i="3" s="1"/>
  <c r="F6" i="3"/>
  <c r="I6" i="3" s="1"/>
  <c r="E6" i="3"/>
  <c r="E5" i="3"/>
  <c r="F5" i="3" s="1"/>
  <c r="E4" i="3"/>
  <c r="N7" i="2"/>
  <c r="A584" i="1"/>
  <c r="A583" i="1"/>
  <c r="A582" i="1"/>
  <c r="A581" i="1"/>
  <c r="A565" i="1"/>
  <c r="A564" i="1"/>
  <c r="A563" i="1"/>
  <c r="A562" i="1"/>
  <c r="A561" i="1"/>
  <c r="A560" i="1"/>
  <c r="A559" i="1"/>
  <c r="A558" i="1"/>
  <c r="A557" i="1"/>
  <c r="A556" i="1"/>
  <c r="A555" i="1"/>
  <c r="A551" i="1"/>
  <c r="A550" i="1"/>
  <c r="A549" i="1"/>
  <c r="A548" i="1"/>
  <c r="A547" i="1"/>
  <c r="A546" i="1"/>
  <c r="A545" i="1"/>
  <c r="A544" i="1"/>
  <c r="A543" i="1"/>
  <c r="A542" i="1"/>
  <c r="A541" i="1"/>
  <c r="E552" i="1"/>
  <c r="D552" i="1"/>
  <c r="C552" i="1"/>
  <c r="A539" i="1"/>
  <c r="A538" i="1"/>
  <c r="A535" i="1"/>
  <c r="A534" i="1"/>
  <c r="A533" i="1"/>
  <c r="A532" i="1"/>
  <c r="A531" i="1"/>
  <c r="A530" i="1"/>
  <c r="A529" i="1"/>
  <c r="A528" i="1"/>
  <c r="A527" i="1"/>
  <c r="A526" i="1"/>
  <c r="A525" i="1"/>
  <c r="F536" i="1"/>
  <c r="E536" i="1"/>
  <c r="D536" i="1"/>
  <c r="C536" i="1"/>
  <c r="A523" i="1"/>
  <c r="A522" i="1"/>
  <c r="A521" i="1"/>
  <c r="A520" i="1"/>
  <c r="A519" i="1"/>
  <c r="A518" i="1"/>
  <c r="A517" i="1"/>
  <c r="A516" i="1"/>
  <c r="A515" i="1"/>
  <c r="A514" i="1"/>
  <c r="A513" i="1"/>
  <c r="A512" i="1"/>
  <c r="A507" i="1"/>
  <c r="A506" i="1"/>
  <c r="A505" i="1"/>
  <c r="A504" i="1"/>
  <c r="A503" i="1"/>
  <c r="A502" i="1"/>
  <c r="A501" i="1"/>
  <c r="A500" i="1"/>
  <c r="A499" i="1"/>
  <c r="A498" i="1"/>
  <c r="A497" i="1"/>
  <c r="A496" i="1"/>
  <c r="F508" i="1"/>
  <c r="N6" i="2" s="1"/>
  <c r="A495" i="1"/>
  <c r="D508" i="1"/>
  <c r="C508" i="1"/>
  <c r="A494" i="1"/>
  <c r="A493" i="1"/>
  <c r="A492" i="1"/>
  <c r="A491" i="1"/>
  <c r="A490" i="1"/>
  <c r="A489" i="1"/>
  <c r="A488" i="1"/>
  <c r="A487" i="1"/>
  <c r="A486" i="1"/>
  <c r="A485" i="1"/>
  <c r="A484" i="1"/>
  <c r="A483" i="1"/>
  <c r="A482" i="1"/>
  <c r="A478" i="1"/>
  <c r="A477" i="1"/>
  <c r="A476" i="1"/>
  <c r="A475" i="1"/>
  <c r="A474" i="1"/>
  <c r="A473" i="1"/>
  <c r="A472" i="1"/>
  <c r="A471" i="1"/>
  <c r="A470" i="1"/>
  <c r="A469" i="1"/>
  <c r="A468" i="1"/>
  <c r="A467" i="1"/>
  <c r="A466" i="1"/>
  <c r="A465" i="1"/>
  <c r="A464" i="1"/>
  <c r="A463" i="1"/>
  <c r="A461" i="1"/>
  <c r="A460" i="1"/>
  <c r="A459" i="1"/>
  <c r="A458" i="1"/>
  <c r="A457" i="1"/>
  <c r="A456" i="1"/>
  <c r="A455" i="1"/>
  <c r="A454" i="1"/>
  <c r="A453" i="1"/>
  <c r="A452" i="1"/>
  <c r="A451" i="1"/>
  <c r="A450" i="1"/>
  <c r="A449" i="1"/>
  <c r="A448" i="1"/>
  <c r="A447" i="1"/>
  <c r="A446" i="1"/>
  <c r="A445" i="1"/>
  <c r="A444" i="1"/>
  <c r="E479" i="1"/>
  <c r="D479" i="1"/>
  <c r="A443" i="1"/>
  <c r="A442" i="1"/>
  <c r="A441" i="1"/>
  <c r="A440" i="1"/>
  <c r="A439" i="1"/>
  <c r="A438" i="1"/>
  <c r="A435" i="1"/>
  <c r="A434" i="1"/>
  <c r="A433" i="1"/>
  <c r="A432" i="1"/>
  <c r="A431" i="1"/>
  <c r="A430" i="1"/>
  <c r="A429" i="1"/>
  <c r="A428" i="1"/>
  <c r="A427" i="1"/>
  <c r="A426" i="1"/>
  <c r="A425" i="1"/>
  <c r="A424" i="1"/>
  <c r="A423" i="1"/>
  <c r="A422" i="1"/>
  <c r="A421" i="1"/>
  <c r="A420" i="1"/>
  <c r="A419" i="1"/>
  <c r="A418" i="1"/>
  <c r="A417" i="1"/>
  <c r="A416" i="1"/>
  <c r="A414" i="1"/>
  <c r="A413" i="1"/>
  <c r="A412" i="1"/>
  <c r="A411" i="1"/>
  <c r="A410" i="1"/>
  <c r="A409" i="1"/>
  <c r="A408" i="1"/>
  <c r="A407" i="1"/>
  <c r="A406" i="1"/>
  <c r="A405" i="1"/>
  <c r="A404" i="1"/>
  <c r="A403" i="1"/>
  <c r="A402" i="1"/>
  <c r="A401" i="1"/>
  <c r="A400" i="1"/>
  <c r="A399" i="1"/>
  <c r="A398" i="1"/>
  <c r="A397" i="1"/>
  <c r="A396" i="1"/>
  <c r="A395" i="1"/>
  <c r="A394" i="1"/>
  <c r="A393" i="1"/>
  <c r="A392" i="1"/>
  <c r="A391" i="1"/>
  <c r="A390" i="1"/>
  <c r="A389" i="1"/>
  <c r="A388" i="1"/>
  <c r="A387" i="1"/>
  <c r="A386" i="1"/>
  <c r="A384" i="1"/>
  <c r="A383" i="1"/>
  <c r="A382" i="1"/>
  <c r="A380" i="1"/>
  <c r="F436" i="1"/>
  <c r="E436" i="1"/>
  <c r="A378" i="1"/>
  <c r="A377" i="1"/>
  <c r="A376" i="1"/>
  <c r="A375" i="1"/>
  <c r="A374" i="1"/>
  <c r="A373" i="1"/>
  <c r="A372" i="1"/>
  <c r="A371" i="1"/>
  <c r="A370" i="1"/>
  <c r="A368" i="1"/>
  <c r="A367" i="1"/>
  <c r="A366" i="1"/>
  <c r="A364" i="1"/>
  <c r="A363" i="1"/>
  <c r="A362" i="1"/>
  <c r="A361" i="1"/>
  <c r="A360" i="1"/>
  <c r="A359" i="1"/>
  <c r="A358" i="1"/>
  <c r="A357" i="1"/>
  <c r="A356" i="1"/>
  <c r="A355" i="1"/>
  <c r="A354" i="1"/>
  <c r="A349" i="1"/>
  <c r="A348" i="1"/>
  <c r="A347" i="1"/>
  <c r="A346" i="1"/>
  <c r="A345" i="1"/>
  <c r="A344" i="1"/>
  <c r="A343" i="1"/>
  <c r="A341" i="1"/>
  <c r="A340" i="1"/>
  <c r="A339" i="1"/>
  <c r="A337" i="1"/>
  <c r="A336" i="1"/>
  <c r="A335" i="1"/>
  <c r="A334" i="1"/>
  <c r="A333" i="1"/>
  <c r="A332" i="1"/>
  <c r="A331" i="1"/>
  <c r="A330" i="1"/>
  <c r="A329" i="1"/>
  <c r="A328" i="1"/>
  <c r="A327" i="1"/>
  <c r="A325" i="1"/>
  <c r="A324" i="1"/>
  <c r="A323" i="1"/>
  <c r="A321" i="1"/>
  <c r="A320" i="1"/>
  <c r="A319" i="1"/>
  <c r="A318" i="1"/>
  <c r="A317" i="1"/>
  <c r="A316" i="1"/>
  <c r="A315" i="1"/>
  <c r="A314" i="1"/>
  <c r="A313" i="1"/>
  <c r="A312" i="1"/>
  <c r="A311" i="1"/>
  <c r="A309" i="1"/>
  <c r="A308" i="1"/>
  <c r="A307" i="1"/>
  <c r="A305" i="1"/>
  <c r="A304" i="1"/>
  <c r="A303" i="1"/>
  <c r="A302" i="1"/>
  <c r="A301" i="1"/>
  <c r="A300" i="1"/>
  <c r="A299" i="1"/>
  <c r="A298" i="1"/>
  <c r="A297" i="1"/>
  <c r="A296" i="1"/>
  <c r="A295" i="1"/>
  <c r="A294" i="1"/>
  <c r="A293" i="1"/>
  <c r="A292" i="1"/>
  <c r="A291" i="1"/>
  <c r="A290" i="1"/>
  <c r="A289" i="1"/>
  <c r="A288" i="1"/>
  <c r="A287" i="1"/>
  <c r="A286" i="1"/>
  <c r="A285" i="1"/>
  <c r="A284" i="1"/>
  <c r="A283" i="1"/>
  <c r="A282" i="1"/>
  <c r="A281" i="1"/>
  <c r="A280" i="1"/>
  <c r="A279" i="1"/>
  <c r="A278" i="1"/>
  <c r="A277" i="1"/>
  <c r="A276" i="1"/>
  <c r="A275" i="1"/>
  <c r="A274" i="1"/>
  <c r="A273" i="1"/>
  <c r="A272" i="1"/>
  <c r="A271" i="1"/>
  <c r="A270" i="1"/>
  <c r="A269" i="1"/>
  <c r="A268" i="1"/>
  <c r="A267" i="1"/>
  <c r="A266" i="1"/>
  <c r="A265" i="1"/>
  <c r="A264" i="1"/>
  <c r="A263" i="1"/>
  <c r="A262" i="1"/>
  <c r="A261" i="1"/>
  <c r="A260" i="1"/>
  <c r="A259" i="1"/>
  <c r="A258" i="1"/>
  <c r="A257" i="1"/>
  <c r="A256" i="1"/>
  <c r="A255" i="1"/>
  <c r="A254" i="1"/>
  <c r="A253" i="1"/>
  <c r="A252" i="1"/>
  <c r="A251" i="1"/>
  <c r="A250" i="1"/>
  <c r="A249" i="1"/>
  <c r="A248" i="1"/>
  <c r="A247" i="1"/>
  <c r="A246" i="1"/>
  <c r="A245" i="1"/>
  <c r="A244" i="1"/>
  <c r="A243" i="1"/>
  <c r="A242" i="1"/>
  <c r="A241" i="1"/>
  <c r="A240" i="1"/>
  <c r="A239" i="1"/>
  <c r="A238" i="1"/>
  <c r="A237" i="1"/>
  <c r="A236" i="1"/>
  <c r="A235" i="1"/>
  <c r="A234" i="1"/>
  <c r="A233" i="1"/>
  <c r="A232" i="1"/>
  <c r="A231" i="1"/>
  <c r="A230" i="1"/>
  <c r="A229" i="1"/>
  <c r="A228" i="1"/>
  <c r="A227" i="1"/>
  <c r="A226" i="1"/>
  <c r="A224" i="1"/>
  <c r="A223" i="1"/>
  <c r="A222" i="1"/>
  <c r="A221" i="1"/>
  <c r="A220" i="1"/>
  <c r="A219" i="1"/>
  <c r="A218" i="1"/>
  <c r="A217" i="1"/>
  <c r="A216" i="1"/>
  <c r="A215" i="1"/>
  <c r="A214" i="1"/>
  <c r="A213" i="1"/>
  <c r="A212" i="1"/>
  <c r="A211" i="1"/>
  <c r="A210" i="1"/>
  <c r="A209" i="1"/>
  <c r="A208" i="1"/>
  <c r="A207" i="1"/>
  <c r="A206" i="1"/>
  <c r="A205" i="1"/>
  <c r="A204" i="1"/>
  <c r="A203" i="1"/>
  <c r="A202" i="1"/>
  <c r="A201" i="1"/>
  <c r="A200" i="1"/>
  <c r="A199" i="1"/>
  <c r="A198" i="1"/>
  <c r="A197" i="1"/>
  <c r="A196" i="1"/>
  <c r="A195" i="1"/>
  <c r="A194" i="1"/>
  <c r="A193" i="1"/>
  <c r="A192" i="1"/>
  <c r="A191" i="1"/>
  <c r="A190" i="1"/>
  <c r="A189" i="1"/>
  <c r="A188" i="1"/>
  <c r="A187" i="1"/>
  <c r="A186" i="1"/>
  <c r="A185" i="1"/>
  <c r="A184" i="1"/>
  <c r="A183" i="1"/>
  <c r="A182" i="1"/>
  <c r="A181" i="1"/>
  <c r="A180" i="1"/>
  <c r="A179" i="1"/>
  <c r="A178" i="1"/>
  <c r="A177" i="1"/>
  <c r="A176" i="1"/>
  <c r="A175" i="1"/>
  <c r="A173" i="1"/>
  <c r="A172" i="1"/>
  <c r="A171" i="1"/>
  <c r="A170" i="1"/>
  <c r="A169" i="1"/>
  <c r="A168" i="1"/>
  <c r="A167" i="1"/>
  <c r="A166" i="1"/>
  <c r="A165" i="1"/>
  <c r="A164" i="1"/>
  <c r="A163" i="1"/>
  <c r="A162" i="1"/>
  <c r="A161" i="1"/>
  <c r="A160" i="1"/>
  <c r="A159" i="1"/>
  <c r="A158" i="1"/>
  <c r="A157" i="1"/>
  <c r="A156" i="1"/>
  <c r="A155" i="1"/>
  <c r="A154" i="1"/>
  <c r="A153" i="1"/>
  <c r="F350" i="1"/>
  <c r="D350" i="1"/>
  <c r="A152" i="1"/>
  <c r="A151" i="1"/>
  <c r="A150" i="1"/>
  <c r="A149" i="1"/>
  <c r="A148" i="1"/>
  <c r="A147" i="1"/>
  <c r="A142" i="1"/>
  <c r="A141" i="1"/>
  <c r="A140" i="1"/>
  <c r="A139" i="1"/>
  <c r="A138" i="1"/>
  <c r="A137" i="1"/>
  <c r="A136" i="1"/>
  <c r="A135" i="1"/>
  <c r="A134" i="1"/>
  <c r="A133" i="1"/>
  <c r="A132" i="1"/>
  <c r="A131" i="1"/>
  <c r="A129" i="1"/>
  <c r="A128" i="1"/>
  <c r="A127" i="1"/>
  <c r="A126" i="1"/>
  <c r="A125" i="1"/>
  <c r="A124" i="1"/>
  <c r="A123" i="1"/>
  <c r="A122" i="1"/>
  <c r="F143" i="1"/>
  <c r="E143" i="1"/>
  <c r="D143" i="1"/>
  <c r="C143" i="1"/>
  <c r="A121" i="1"/>
  <c r="A120" i="1"/>
  <c r="A119" i="1"/>
  <c r="A118" i="1"/>
  <c r="A117" i="1"/>
  <c r="A114" i="1"/>
  <c r="A113"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2" i="1"/>
  <c r="A71" i="1"/>
  <c r="A70" i="1"/>
  <c r="A69" i="1"/>
  <c r="A68" i="1"/>
  <c r="A67" i="1"/>
  <c r="A66" i="1"/>
  <c r="A64" i="1"/>
  <c r="A63" i="1"/>
  <c r="A62" i="1"/>
  <c r="A60" i="1"/>
  <c r="A59" i="1"/>
  <c r="A58" i="1"/>
  <c r="A56" i="1"/>
  <c r="A55" i="1"/>
  <c r="A54" i="1"/>
  <c r="A53" i="1"/>
  <c r="A51" i="1"/>
  <c r="A50" i="1"/>
  <c r="A48" i="1"/>
  <c r="A47" i="1"/>
  <c r="A46" i="1"/>
  <c r="A43" i="1"/>
  <c r="A42" i="1"/>
  <c r="A41" i="1"/>
  <c r="A39" i="1"/>
  <c r="A38" i="1"/>
  <c r="A36" i="1"/>
  <c r="A35" i="1"/>
  <c r="A34" i="1"/>
  <c r="A33" i="1"/>
  <c r="A31" i="1"/>
  <c r="A30" i="1"/>
  <c r="A28" i="1"/>
  <c r="A27" i="1"/>
  <c r="A26" i="1"/>
  <c r="A25" i="1"/>
  <c r="A24" i="1"/>
  <c r="A23" i="1"/>
  <c r="N13" i="2"/>
  <c r="A22" i="1"/>
  <c r="A20" i="1"/>
  <c r="A19" i="1"/>
  <c r="A18" i="1"/>
  <c r="A16" i="1"/>
  <c r="A15" i="1"/>
  <c r="A14" i="1"/>
  <c r="D115" i="1"/>
  <c r="A12" i="1"/>
  <c r="A11" i="1"/>
  <c r="C553" i="1" l="1"/>
  <c r="D144" i="1"/>
  <c r="D351" i="1" s="1"/>
  <c r="E16" i="3"/>
  <c r="F4" i="3"/>
  <c r="I4" i="3" s="1"/>
  <c r="E553" i="1"/>
  <c r="F115" i="1"/>
  <c r="F144" i="1" s="1"/>
  <c r="F351" i="1" s="1"/>
  <c r="A17" i="1"/>
  <c r="A29" i="1"/>
  <c r="A37" i="1"/>
  <c r="A45" i="1"/>
  <c r="A61" i="1"/>
  <c r="A44" i="1"/>
  <c r="A49" i="1"/>
  <c r="A65" i="1"/>
  <c r="A13" i="1"/>
  <c r="C115" i="1"/>
  <c r="C144" i="1" s="1"/>
  <c r="E115" i="1"/>
  <c r="E144" i="1" s="1"/>
  <c r="A21" i="1"/>
  <c r="A32" i="1"/>
  <c r="A40" i="1"/>
  <c r="A52" i="1"/>
  <c r="A57" i="1"/>
  <c r="A73" i="1"/>
  <c r="C436" i="1"/>
  <c r="A379" i="1"/>
  <c r="I5" i="3"/>
  <c r="E350" i="1"/>
  <c r="A306" i="1"/>
  <c r="A322" i="1"/>
  <c r="A338" i="1"/>
  <c r="A365" i="1"/>
  <c r="A381" i="1"/>
  <c r="D553" i="1"/>
  <c r="A310" i="1"/>
  <c r="A326" i="1"/>
  <c r="A342" i="1"/>
  <c r="A353" i="1"/>
  <c r="A369" i="1"/>
  <c r="A385" i="1"/>
  <c r="C350" i="1"/>
  <c r="D436" i="1"/>
  <c r="D480" i="1" s="1"/>
  <c r="D509" i="1" s="1"/>
  <c r="C479" i="1"/>
  <c r="E508" i="1"/>
  <c r="A524" i="1"/>
  <c r="F462" i="1"/>
  <c r="A462" i="1" s="1"/>
  <c r="I16" i="3" l="1"/>
  <c r="F552" i="1"/>
  <c r="F553" i="1" s="1"/>
  <c r="F16" i="3"/>
  <c r="D554" i="1"/>
  <c r="C351" i="1"/>
  <c r="C480" i="1" s="1"/>
  <c r="C509" i="1" s="1"/>
  <c r="C554" i="1" s="1"/>
  <c r="F479" i="1"/>
  <c r="F480" i="1" s="1"/>
  <c r="F509" i="1" s="1"/>
  <c r="E351" i="1"/>
  <c r="E480" i="1" s="1"/>
  <c r="E509" i="1" s="1"/>
  <c r="E554" i="1" s="1"/>
  <c r="F554" i="1" l="1"/>
  <c r="N5" i="2" s="1"/>
  <c r="N10" i="2" s="1"/>
  <c r="N14" i="2" s="1"/>
  <c r="N18" i="2" l="1"/>
</calcChain>
</file>

<file path=xl/sharedStrings.xml><?xml version="1.0" encoding="utf-8"?>
<sst xmlns="http://schemas.openxmlformats.org/spreadsheetml/2006/main" count="662" uniqueCount="614">
  <si>
    <t>Utfall</t>
  </si>
  <si>
    <t>Budget</t>
  </si>
  <si>
    <t>Kommentarer</t>
  </si>
  <si>
    <t>Rörelsens intäkter</t>
  </si>
  <si>
    <t>Hyror &amp; avgifter</t>
  </si>
  <si>
    <t>3009 Hyresinäkt bostad, moms</t>
  </si>
  <si>
    <t>3010 Hyresintäkter, uthyrning lgh</t>
  </si>
  <si>
    <t>3011 Hyresintäkter bostäder</t>
  </si>
  <si>
    <t>3012 Hyresintäkt lokaler</t>
  </si>
  <si>
    <t>3013 Hyresintäkter lokaler, ej moms</t>
  </si>
  <si>
    <t>3014 Hyresint garage/p-plats momspl</t>
  </si>
  <si>
    <t>3015 Hyresintäkter garage och p-pla</t>
  </si>
  <si>
    <t>3016 Övriga hyresintäkter</t>
  </si>
  <si>
    <t>3017 Övriga hyresintäkter</t>
  </si>
  <si>
    <t>3019 Sep deb övr kostn, ej moms</t>
  </si>
  <si>
    <t>3020 Årsavgift garage</t>
  </si>
  <si>
    <t>3021 Årsavgifter bostäder</t>
  </si>
  <si>
    <t>3022 Årsavgifter lokaler, moms</t>
  </si>
  <si>
    <t>3023 Årsavgifter lokaler, ej moms</t>
  </si>
  <si>
    <t>3024 Fastighetsskatt</t>
  </si>
  <si>
    <t>3025 Fastighetsskatt, ej moms</t>
  </si>
  <si>
    <t>3026 Årsavgifter bostäder, moms</t>
  </si>
  <si>
    <t>3027 Hyresintäkter gym</t>
  </si>
  <si>
    <t>3028 Hyresintäkter bastu</t>
  </si>
  <si>
    <t>3030 Hyresintäkter parkering moms</t>
  </si>
  <si>
    <t>3031 Hyresintäkter, p-plats</t>
  </si>
  <si>
    <t>3032 Hyresintäkter förråd</t>
  </si>
  <si>
    <t>3033 Hyresinäkter, p-plats Q Park</t>
  </si>
  <si>
    <t>3040 Försäljning av tjänster</t>
  </si>
  <si>
    <t>3041 Försäljn tjänst 25% sv</t>
  </si>
  <si>
    <t>3042 Försäljn tjänst 12% sv</t>
  </si>
  <si>
    <t>3043 Försäljn tjänst 6% sv</t>
  </si>
  <si>
    <t>3044 Försäljn tjänst sv momsfri</t>
  </si>
  <si>
    <t>3045 Försälj tjänst utanför EU</t>
  </si>
  <si>
    <t>3046 Försäljn tjänst till EU</t>
  </si>
  <si>
    <t>3048 Försäljn tjänst EU momsfri</t>
  </si>
  <si>
    <t>3050 Försäljning  av varor</t>
  </si>
  <si>
    <t>3051 Försäljn varor 25% sv</t>
  </si>
  <si>
    <t>3052 Försäljn varor 12% sv</t>
  </si>
  <si>
    <t>3053 Försäljn varor 6% sv</t>
  </si>
  <si>
    <t>3054 Försäljn varor sv momsfri</t>
  </si>
  <si>
    <t>3055 Försäljn varor utanför EU</t>
  </si>
  <si>
    <t>3056 Försäljn varor till EU</t>
  </si>
  <si>
    <t>3058 Försäljn varor EU momsfri</t>
  </si>
  <si>
    <t>3059 Momspl uttag av fast.tj</t>
  </si>
  <si>
    <t>3060 Försäljn. till koncernföretag</t>
  </si>
  <si>
    <t>3062 Förs varor närst företag</t>
  </si>
  <si>
    <t>3070 Hyresintäkter garage</t>
  </si>
  <si>
    <t>3071 Hyresint. garage, moms</t>
  </si>
  <si>
    <t>3072 Garageintäkter JM garage</t>
  </si>
  <si>
    <t>3080 Intäktsreduktioner</t>
  </si>
  <si>
    <t>3081 Hyres- &amp; avgiftsbortfall bostä</t>
  </si>
  <si>
    <t>3082 Hyres-/avg.bortf lokal momspl</t>
  </si>
  <si>
    <t>3083 Hyres &amp; avgiftsbortfall lokale</t>
  </si>
  <si>
    <t>3084 Hyres-/avg.bortf park momspl</t>
  </si>
  <si>
    <t>3085 Outhyrt övrigt</t>
  </si>
  <si>
    <t>3086 Avsättn till medlemmarnas repf</t>
  </si>
  <si>
    <t>3090 Fördelad försäljning</t>
  </si>
  <si>
    <t>3091 Rabatt, bostad/bostadrätt</t>
  </si>
  <si>
    <t>3092 Rabatt, lokaler ej moms</t>
  </si>
  <si>
    <t>3093 Rabatt, lokaler moms</t>
  </si>
  <si>
    <t>3094 Rabatt, p-plats moms</t>
  </si>
  <si>
    <t>3095 Rabatt p-plats ej moms</t>
  </si>
  <si>
    <t>3097 Hyresintäkt bränsle, moms</t>
  </si>
  <si>
    <t>3098 Hyres intäkt bränsle</t>
  </si>
  <si>
    <t>3099 Hyresintäkter övrigt</t>
  </si>
  <si>
    <t>3110 Intäkter sektion 1</t>
  </si>
  <si>
    <t>3120 Intäkter sektion 2</t>
  </si>
  <si>
    <t>3121 El, ej moms</t>
  </si>
  <si>
    <t>3122 Värmetillägg, ej moms</t>
  </si>
  <si>
    <t>3123 Bredband internetanslutning</t>
  </si>
  <si>
    <t>3130 Intäkter sektion 3</t>
  </si>
  <si>
    <t>3211 Intäkt O Bohlin AB</t>
  </si>
  <si>
    <t>3213 Gemensamhetslokal</t>
  </si>
  <si>
    <t>3215 Kabel TV</t>
  </si>
  <si>
    <t>3216 KabelTV 2</t>
  </si>
  <si>
    <t>3230 Överlåtelseavgift</t>
  </si>
  <si>
    <t>3231 Pantförskrivningsavgift</t>
  </si>
  <si>
    <t>3232 Avg andrahandsuthyrning</t>
  </si>
  <si>
    <t>3250 Övernattnings lägenhet</t>
  </si>
  <si>
    <t>3290 Övr ersättningar från hyresg</t>
  </si>
  <si>
    <t>3310 Fastighetsskatt</t>
  </si>
  <si>
    <t>3320 Garage</t>
  </si>
  <si>
    <t>3442 Uppvärmning lokaler moms</t>
  </si>
  <si>
    <t>3443 Uppvärmning lokaler ej moms</t>
  </si>
  <si>
    <t>3451 VA-Bostäder</t>
  </si>
  <si>
    <t>3452 VA-lokaler moms</t>
  </si>
  <si>
    <t>3453 VA lokaler ej moms</t>
  </si>
  <si>
    <t>3454 Driftkostnader lokaler, moms</t>
  </si>
  <si>
    <t>3455 Driftkostnader lokaler, ejmoms</t>
  </si>
  <si>
    <t>3482 Hyresbortfall lokaler moms</t>
  </si>
  <si>
    <t>3483 Hyresbortfall lokaler ej moms</t>
  </si>
  <si>
    <t>3500 Fakt kostnader (gruppkto)</t>
  </si>
  <si>
    <t>3510 Fakturerade kundkostnader</t>
  </si>
  <si>
    <t>3511 Lagsökning</t>
  </si>
  <si>
    <t>3512 Avhysning</t>
  </si>
  <si>
    <t>3513 Indrivningskostnad/Inkasso</t>
  </si>
  <si>
    <t>3520 Frakter</t>
  </si>
  <si>
    <t>3521 Frakter export</t>
  </si>
  <si>
    <t>3522 Frakter EU</t>
  </si>
  <si>
    <t>3530 Fakt tull och spedition</t>
  </si>
  <si>
    <t>3531 Pantförskrivningsavgift</t>
  </si>
  <si>
    <t>3540 Faktureringsavgifter</t>
  </si>
  <si>
    <t>3541 Faktureringsavgifter export</t>
  </si>
  <si>
    <t>3542 Faktureringsavgifter EU</t>
  </si>
  <si>
    <t>3550 Fakt resekostnader</t>
  </si>
  <si>
    <t>3562 Fakt kostn dotterftg</t>
  </si>
  <si>
    <t>3590 Övr fakt kostnader</t>
  </si>
  <si>
    <t>3591 Övr fakt kostnader, moms</t>
  </si>
  <si>
    <t>Summa hyror &amp; avgifter</t>
  </si>
  <si>
    <t>Rörelsens sidointäkter</t>
  </si>
  <si>
    <t>3610 Försäljning material</t>
  </si>
  <si>
    <t>3651 Försäljning av värme</t>
  </si>
  <si>
    <t>3670 Försäljning värdepapper</t>
  </si>
  <si>
    <t>3680 Öresutjämning</t>
  </si>
  <si>
    <t>3690 Övriga sidointäker</t>
  </si>
  <si>
    <t>3710 Kommunala bidrag</t>
  </si>
  <si>
    <t>3720 Statliga bidrag</t>
  </si>
  <si>
    <t>3730 EU-bidrag</t>
  </si>
  <si>
    <t>3731 Kassarabatter</t>
  </si>
  <si>
    <t>3736 Kassarabatter export</t>
  </si>
  <si>
    <t>3737 Kassarabatter EU</t>
  </si>
  <si>
    <t>3740 Öresutjämning</t>
  </si>
  <si>
    <t>3790 Övriga intäktskorrigeringar</t>
  </si>
  <si>
    <t>3901 Ersättning nycklar</t>
  </si>
  <si>
    <t>3910 Medlemsavgift</t>
  </si>
  <si>
    <t>3911 Hyresintäkter</t>
  </si>
  <si>
    <t>3920 Garageavgift</t>
  </si>
  <si>
    <t>3930 Tvättavgift</t>
  </si>
  <si>
    <t>3940 Städavgift</t>
  </si>
  <si>
    <t>3960 Kursvinst rörelsen</t>
  </si>
  <si>
    <t>3972 Vinst avyttr fastigheter</t>
  </si>
  <si>
    <t>3973 Vinst avyttr maskiner/inv</t>
  </si>
  <si>
    <t>3989 Övr ersättn och intäkter momspl</t>
  </si>
  <si>
    <t>3990 Övr ersättn och intäkter</t>
  </si>
  <si>
    <t>3991 Övriga ersättningar</t>
  </si>
  <si>
    <t>3994 Försäkringsersättningar</t>
  </si>
  <si>
    <t>Summa sidointäkter</t>
  </si>
  <si>
    <t>Summa intäkter</t>
  </si>
  <si>
    <t>Rörelsens kostnader</t>
  </si>
  <si>
    <t>Driftkostnader</t>
  </si>
  <si>
    <t>4010 Inköp materiel och varor</t>
  </si>
  <si>
    <t>4060 Inköp koncern</t>
  </si>
  <si>
    <t>4090 Förändring material och varor</t>
  </si>
  <si>
    <t>4100 Kostn uthyrn lokal sk.pl</t>
  </si>
  <si>
    <t>4110 Fastighetsskötsel,entreprenad</t>
  </si>
  <si>
    <t>4111 Fastighetsskötsel, grundavtal</t>
  </si>
  <si>
    <t>Utfall Jan-Aug 2016 + 2%</t>
  </si>
  <si>
    <t>4112 Fastighetsskötsel, extradebite</t>
  </si>
  <si>
    <t>Utfall Jan-Aug 2016</t>
  </si>
  <si>
    <t>4113 EL A1 garage Silkeborgsg.</t>
  </si>
  <si>
    <t>4120 Städ</t>
  </si>
  <si>
    <t>4121 Entremattor</t>
  </si>
  <si>
    <t>4122 EL AC1 garage Själlandsg</t>
  </si>
  <si>
    <t>4130 Sotning</t>
  </si>
  <si>
    <t>4131 Vatten, rörlig avgift</t>
  </si>
  <si>
    <t>4132 Vatten, grundavgift</t>
  </si>
  <si>
    <t>4135 Snöröjning &amp; sandning</t>
  </si>
  <si>
    <t>Utfall 2015</t>
  </si>
  <si>
    <t>4140 Obligatoriska besikt.kostnader</t>
  </si>
  <si>
    <t>4141 Obligatorisk ventkontroll, OVK</t>
  </si>
  <si>
    <t>4142 Hissbesikning</t>
  </si>
  <si>
    <t>4143 Instalationskontroll</t>
  </si>
  <si>
    <t>4150 Bevakningskostnader</t>
  </si>
  <si>
    <t>4155 Parkeringstjänster</t>
  </si>
  <si>
    <t>4160 Yttre skötsel</t>
  </si>
  <si>
    <t>4161 Yttre skötsel,vinter</t>
  </si>
  <si>
    <t>4162 Yttre skötsel sommar</t>
  </si>
  <si>
    <t>4210 Trädgårdsskötsel, mark</t>
  </si>
  <si>
    <t>4220 Sopsug</t>
  </si>
  <si>
    <t>4234 Tvättstuga</t>
  </si>
  <si>
    <t>4245 Tele/Tv/Porttele</t>
  </si>
  <si>
    <t>4251 Tak</t>
  </si>
  <si>
    <t>4252 Fasader</t>
  </si>
  <si>
    <t>4260 Rep.markytor, utg. mtrl köp</t>
  </si>
  <si>
    <t>4300 Försäkrings skador</t>
  </si>
  <si>
    <t>4310 Reparation av bostäder</t>
  </si>
  <si>
    <t>4311 Målning/tapetsering</t>
  </si>
  <si>
    <t>4312 Vitvaror</t>
  </si>
  <si>
    <t>4313 Golv</t>
  </si>
  <si>
    <t>4314 Mattvätt</t>
  </si>
  <si>
    <t>4319 Skattereduktion</t>
  </si>
  <si>
    <t>4320 Reparation av lokaler</t>
  </si>
  <si>
    <t>4321 Målning/tapetsering</t>
  </si>
  <si>
    <t>4322 Vitvaror</t>
  </si>
  <si>
    <t>4323 Golv</t>
  </si>
  <si>
    <t>4327 Reparation gym</t>
  </si>
  <si>
    <t>4328 Reparation bastu</t>
  </si>
  <si>
    <t>4329 Övrigt</t>
  </si>
  <si>
    <t>4330 Rep gemensamma utrymmen</t>
  </si>
  <si>
    <t>4331 Målning/tapetsering</t>
  </si>
  <si>
    <t>4332 Vitvaror</t>
  </si>
  <si>
    <t>4333 Golv</t>
  </si>
  <si>
    <t>4334 Tvättstuga</t>
  </si>
  <si>
    <t>4335 Låssystem</t>
  </si>
  <si>
    <t>4339 Övrigt</t>
  </si>
  <si>
    <t>4340 Rep av installationer</t>
  </si>
  <si>
    <t>4341 VA/Sanitet</t>
  </si>
  <si>
    <t>4342 Värme</t>
  </si>
  <si>
    <t>4343 Ventilation</t>
  </si>
  <si>
    <t>4344 El</t>
  </si>
  <si>
    <t>4345 Tele/TV/Porttelefon</t>
  </si>
  <si>
    <t>4346 Hissar</t>
  </si>
  <si>
    <t>4349 Övrigt</t>
  </si>
  <si>
    <t>4350 Rep huskropp utvändigt</t>
  </si>
  <si>
    <t>4351 Tak</t>
  </si>
  <si>
    <t>4352 Fasader</t>
  </si>
  <si>
    <t>4353 Fönster</t>
  </si>
  <si>
    <t>4354 Balkonger</t>
  </si>
  <si>
    <t>4359 Övrigt</t>
  </si>
  <si>
    <t>4360 Reparation av markytor</t>
  </si>
  <si>
    <t>4361 Rep/uh, undercentral</t>
  </si>
  <si>
    <t>4362 Rep/uh, el och vatten</t>
  </si>
  <si>
    <t>4363 Rep/uh, energi</t>
  </si>
  <si>
    <t>4364 Lekutrustning</t>
  </si>
  <si>
    <t>4369 Övrigt</t>
  </si>
  <si>
    <t>4370 Garage och p-platser</t>
  </si>
  <si>
    <t>4390 Rep övr utg köpta tjänster</t>
  </si>
  <si>
    <t>4401 Radonmätning</t>
  </si>
  <si>
    <t>4420 Lokaler</t>
  </si>
  <si>
    <t>4430 Gemensamma utrymmen</t>
  </si>
  <si>
    <t>4450 Huskropp utvändigt</t>
  </si>
  <si>
    <t>4500 Pågående underhåll</t>
  </si>
  <si>
    <t>Fyll i på separat flik</t>
  </si>
  <si>
    <t>4510 Underhåll av bostäder</t>
  </si>
  <si>
    <t>4519 Skattereduktion</t>
  </si>
  <si>
    <t>4520 Underhåll av lokaler</t>
  </si>
  <si>
    <t>4530 Underhåll av gemensamma utrymm</t>
  </si>
  <si>
    <t>4531 Underhåll pool</t>
  </si>
  <si>
    <t>4532 Underhåll ljuskällor</t>
  </si>
  <si>
    <t>4540 Underhåll av installationer</t>
  </si>
  <si>
    <t>4541 Underh. VA/sanitet,install.</t>
  </si>
  <si>
    <t>4542 Underh.värme,installationer</t>
  </si>
  <si>
    <t>4546 Underh. hissar,installationer</t>
  </si>
  <si>
    <t>4550 Underhåll av huskropp utvändig</t>
  </si>
  <si>
    <t>4551 Snöskottning</t>
  </si>
  <si>
    <t>4560 Underhåll av markytor</t>
  </si>
  <si>
    <t>4570 Garage och p-platser</t>
  </si>
  <si>
    <t>4590 Övrigt underhåll</t>
  </si>
  <si>
    <t>4600 Legoarbeten, underentrepr</t>
  </si>
  <si>
    <t>4601 Byggtjänster, omv moms</t>
  </si>
  <si>
    <t>4611 Fastighetsel</t>
  </si>
  <si>
    <t>Utfall 2015 + 4%</t>
  </si>
  <si>
    <t>4612 Hushållsel</t>
  </si>
  <si>
    <t>4613 Hushållsel</t>
  </si>
  <si>
    <t>4615 El, A1 garage Silkeborgsg</t>
  </si>
  <si>
    <t>4616 El AC1-garage Själlandsg</t>
  </si>
  <si>
    <t>4617 El, E1 HoT2 Silkeborgsg</t>
  </si>
  <si>
    <t>4618 El, R1 HoT1 Själlandsg</t>
  </si>
  <si>
    <t>4620 Underhåll fastighet</t>
  </si>
  <si>
    <t>4621 Olja</t>
  </si>
  <si>
    <t>4622 El - uppvärmning</t>
  </si>
  <si>
    <t>4623 Fjärrvärme</t>
  </si>
  <si>
    <t>4624 Gas</t>
  </si>
  <si>
    <t>4625 Pellets</t>
  </si>
  <si>
    <t>4627 Fjärrvärme, rörlig avgift</t>
  </si>
  <si>
    <t>4628 Fjärrvärme, abonnemangsavgift</t>
  </si>
  <si>
    <t>4629 Fjärrvärme, driftkostnader</t>
  </si>
  <si>
    <t>4630 Vatten</t>
  </si>
  <si>
    <t>4635 Vatten, rörlig avgift</t>
  </si>
  <si>
    <t>4636 Vatten, grundavgift</t>
  </si>
  <si>
    <t>4640 Sophämtning</t>
  </si>
  <si>
    <t>4641 Grovsopor</t>
  </si>
  <si>
    <t>Utfall 2015 + 2%</t>
  </si>
  <si>
    <t>4642 Hyra container</t>
  </si>
  <si>
    <t>4643 Tidningar</t>
  </si>
  <si>
    <t>4650 Gas</t>
  </si>
  <si>
    <t>4660 Vägavgifter</t>
  </si>
  <si>
    <t>4661 Trädgård mm</t>
  </si>
  <si>
    <t>4691 Kabel TV avg</t>
  </si>
  <si>
    <t>4692 Porttelefon</t>
  </si>
  <si>
    <t>4710 Fastighetsförsäkring</t>
  </si>
  <si>
    <t>4711 Försäkringspremier</t>
  </si>
  <si>
    <t>4712 Självrisk</t>
  </si>
  <si>
    <t>4713 Anticimex</t>
  </si>
  <si>
    <t>4715 Försäkring, brf-tillägg</t>
  </si>
  <si>
    <t>4730 Bevakning och jour</t>
  </si>
  <si>
    <t>4731 Erhållna kassarabatter</t>
  </si>
  <si>
    <t>4733 Erhållet aktivitetsstöd</t>
  </si>
  <si>
    <t>4740 Vägavgifter</t>
  </si>
  <si>
    <t>4741 Tomträttsavgälder</t>
  </si>
  <si>
    <t>Enligt avtal</t>
  </si>
  <si>
    <t>4750 Bredband / Stadsnät</t>
  </si>
  <si>
    <t>4752 Förhandlingsersättning</t>
  </si>
  <si>
    <t>4760 Kabel-TV</t>
  </si>
  <si>
    <t>4770 Hyra garageplatser</t>
  </si>
  <si>
    <t>4780 Förvaltningsarvode</t>
  </si>
  <si>
    <t>4781 Teknisk förvaltning, grundavta</t>
  </si>
  <si>
    <t>4782 Teknisk förvaltning, extradebi</t>
  </si>
  <si>
    <t>4789 Övriga fastighetsnära adm kost</t>
  </si>
  <si>
    <t>4790 Övrigt</t>
  </si>
  <si>
    <t>4800 Fastighetsskatt/avgift</t>
  </si>
  <si>
    <t>4810 Fastighetsavgift, bostäder</t>
  </si>
  <si>
    <t>4820 Fastighetsskatt, lokaler</t>
  </si>
  <si>
    <t>4940 Förändr produkter i arbete</t>
  </si>
  <si>
    <t>4950 Förändr lager färdigvaror</t>
  </si>
  <si>
    <t>4960 Markytor</t>
  </si>
  <si>
    <t>4999 Oattesterade leverantörsfakt</t>
  </si>
  <si>
    <t>5010 Lokalhyra</t>
  </si>
  <si>
    <t>5012 Hyra för garage</t>
  </si>
  <si>
    <t>5020 El hyrd lokal</t>
  </si>
  <si>
    <t>5040 Vatten och avlopp</t>
  </si>
  <si>
    <t>5060 Städning, renhålln. hyrd lokal</t>
  </si>
  <si>
    <t>5061 Städning</t>
  </si>
  <si>
    <t>5062 Sophämtning</t>
  </si>
  <si>
    <t>5063 Hyra för sopcontainer</t>
  </si>
  <si>
    <t>5064 Snöröjning</t>
  </si>
  <si>
    <t>5065 Trädgårdsskötsel</t>
  </si>
  <si>
    <t>5066 Sopsug</t>
  </si>
  <si>
    <t>5090 Övr kostnader hyrd lokal</t>
  </si>
  <si>
    <t>5110 Tomträttsavgäld/arrende</t>
  </si>
  <si>
    <t>5120 Belysning</t>
  </si>
  <si>
    <t>5121 El</t>
  </si>
  <si>
    <t>5125 Bränsle</t>
  </si>
  <si>
    <t>5130 Värme</t>
  </si>
  <si>
    <t>5132 Sotning</t>
  </si>
  <si>
    <t>5140 Vatten och avlopp</t>
  </si>
  <si>
    <t>5145 Kabel TV</t>
  </si>
  <si>
    <t>5155 Gemensamhetsanläggningar</t>
  </si>
  <si>
    <t>5160 Renhålln och städning</t>
  </si>
  <si>
    <t>5162 Sophämtning</t>
  </si>
  <si>
    <t>5165 Hissunderhåll</t>
  </si>
  <si>
    <t>5170 Rep och underhåll fastighet</t>
  </si>
  <si>
    <t>5180 Sandning/snöskottning</t>
  </si>
  <si>
    <t>5190 Övriga fastighetskostnader</t>
  </si>
  <si>
    <t>5191 Fastighetsskatt</t>
  </si>
  <si>
    <t>5192 Försäkringsprem fastighet</t>
  </si>
  <si>
    <t>5193 Sandning/snöröjning</t>
  </si>
  <si>
    <t>5195 Bredbandskostnader</t>
  </si>
  <si>
    <t>5196 Fastighetsförvaltning</t>
  </si>
  <si>
    <t>5198 Övr fastighetskostn avdragsgil</t>
  </si>
  <si>
    <t>5210 Hyra arbetsmaskiner</t>
  </si>
  <si>
    <t>5410 Förbrukningsinventarier</t>
  </si>
  <si>
    <t>5460 Förbrukningsmaterial</t>
  </si>
  <si>
    <t>5480 Arbetskläder o skyddsmatrl</t>
  </si>
  <si>
    <t>5500 Reparation och underhåll</t>
  </si>
  <si>
    <t>5510 Reparation/underhåll maskiner</t>
  </si>
  <si>
    <t>5520 Reparation/underhåll inventarier</t>
  </si>
  <si>
    <t>5611 Drivmedel personbilar</t>
  </si>
  <si>
    <t>5612 Skatt försäkr personbilar</t>
  </si>
  <si>
    <t>5613 Reparation personbilar</t>
  </si>
  <si>
    <t>5619 Övriga personbilskostnader</t>
  </si>
  <si>
    <t>5650 Traktorkostnader</t>
  </si>
  <si>
    <t>5660 Motorcykel-, moped- och skoter</t>
  </si>
  <si>
    <t>5710 Frakt och transport</t>
  </si>
  <si>
    <t>5830 Kost och logi</t>
  </si>
  <si>
    <t>5890 Övriga resekostnader</t>
  </si>
  <si>
    <t>5900 Reklam och PR</t>
  </si>
  <si>
    <t>5910 Annonsering</t>
  </si>
  <si>
    <t>5930 Reklamtrycksaker</t>
  </si>
  <si>
    <t>5990 Övrig reklam</t>
  </si>
  <si>
    <t>Summa driftkostnader</t>
  </si>
  <si>
    <t>Bruttoresultat</t>
  </si>
  <si>
    <t>Övriga externa kostnader</t>
  </si>
  <si>
    <t>5800 Resekostnader</t>
  </si>
  <si>
    <t>6020 Egna facktidskrifter</t>
  </si>
  <si>
    <t>6030 Speciella orderkostnader</t>
  </si>
  <si>
    <t>6050 Försäljningsprovision</t>
  </si>
  <si>
    <t>6061 Kreditupplysning</t>
  </si>
  <si>
    <t>6062 Inkasso och KFM-avgifter</t>
  </si>
  <si>
    <t>6070 Representation</t>
  </si>
  <si>
    <t>6071 Repr avdr.gill</t>
  </si>
  <si>
    <t>6072 Repr ej avdr.gill</t>
  </si>
  <si>
    <t>6073 Vin/sprit ej avdr gill</t>
  </si>
  <si>
    <t>6090 Övr försäljningskostnader</t>
  </si>
  <si>
    <t>6091 Fastighetsskatt</t>
  </si>
  <si>
    <t>6099 Övriga kostnader</t>
  </si>
  <si>
    <t>6100 Kontorsmateriel/trycksaker</t>
  </si>
  <si>
    <t>6110 Kontorsmaterial</t>
  </si>
  <si>
    <t>6200 Tele och post</t>
  </si>
  <si>
    <t>6210 Telekommunikation</t>
  </si>
  <si>
    <t>6211 Telefon</t>
  </si>
  <si>
    <t>6212 Mobiltelefon</t>
  </si>
  <si>
    <t>6216 Bredband</t>
  </si>
  <si>
    <t>6230 Datakommunikation</t>
  </si>
  <si>
    <t>6232 Internetkostnader, abonnemang</t>
  </si>
  <si>
    <t>6250 Porto</t>
  </si>
  <si>
    <t>6300 Företagsförsäkringar/övr riskk</t>
  </si>
  <si>
    <t>6310 Företagsförsäkringar</t>
  </si>
  <si>
    <t>6320 Självrisker vid skada</t>
  </si>
  <si>
    <t>6321 Inkasso/betalningsföreläggande</t>
  </si>
  <si>
    <t>6323 Avhysning</t>
  </si>
  <si>
    <t>6340 Lämnade skadestånd</t>
  </si>
  <si>
    <t>6341 Lämnade skadestånd, avdragsgil</t>
  </si>
  <si>
    <t>6350 Förluster hyres- o avg.fordrin</t>
  </si>
  <si>
    <t>6351 Konstaterade förluster på kund</t>
  </si>
  <si>
    <t>6352 Befarade förluster på kundford</t>
  </si>
  <si>
    <t>6353 Konstaterad förlust kundfordr</t>
  </si>
  <si>
    <t>6362 Faktiska garantikostnader</t>
  </si>
  <si>
    <t>6380 Förluster övriga kortfristiga</t>
  </si>
  <si>
    <t>6390 Övriga riskkostnader</t>
  </si>
  <si>
    <t>6400 Förvaltningskostnader</t>
  </si>
  <si>
    <t>6410 Kostn för styrelsemöten o dyli</t>
  </si>
  <si>
    <t>6411 Styrelsearvoden</t>
  </si>
  <si>
    <t>6420 Revisionsarvode</t>
  </si>
  <si>
    <t>6421 Revision, intern</t>
  </si>
  <si>
    <t>6440 Årsredovisn, delårrapporter</t>
  </si>
  <si>
    <t>6460 Städmaterial</t>
  </si>
  <si>
    <t>6471 Kostnader för årsstämma</t>
  </si>
  <si>
    <t>6472 Kostn för medlemsmöten</t>
  </si>
  <si>
    <t>6480 Ekonomisk förvaltning</t>
  </si>
  <si>
    <t>6481 Kameral förvaltning, grundavta</t>
  </si>
  <si>
    <t>Utfall Jan-Aug 2016 + 3%</t>
  </si>
  <si>
    <t>6482 Kameral förvaltning, extradebi</t>
  </si>
  <si>
    <t>Uppskattning</t>
  </si>
  <si>
    <t>6483 Överlåtelse/pantsättn. kostnad</t>
  </si>
  <si>
    <t>6490 Vicevärd, grundavtal</t>
  </si>
  <si>
    <t>6491 Vicevärd, extradebiteringar</t>
  </si>
  <si>
    <t>6520 Ritnings- och kopieringskostna</t>
  </si>
  <si>
    <t>6530 Redovisningstjänster</t>
  </si>
  <si>
    <t>6540 IT-tjänster</t>
  </si>
  <si>
    <t>6550 Konsultarvoden</t>
  </si>
  <si>
    <t>6560 Serviceavg till brf-organisati</t>
  </si>
  <si>
    <t>6561 HSB</t>
  </si>
  <si>
    <t>6562 SBC</t>
  </si>
  <si>
    <t>6564 Fastighetsägarföreningen</t>
  </si>
  <si>
    <t>6570 Bankkostnader</t>
  </si>
  <si>
    <t>6580 Advokat- &amp; rättegångskostnader</t>
  </si>
  <si>
    <t>6581 Advokatkostnader övrigt</t>
  </si>
  <si>
    <t>6590 Övr främmande tjänster</t>
  </si>
  <si>
    <t>6600 Reparation och underhåll</t>
  </si>
  <si>
    <t>6720 Ritnings- och kopieringskostn</t>
  </si>
  <si>
    <t>6750 Konsultarvoden</t>
  </si>
  <si>
    <t>6790 Övriga externa tjänster</t>
  </si>
  <si>
    <t>6815 TV-avgifter</t>
  </si>
  <si>
    <t>6900 Övriga externa kostnader</t>
  </si>
  <si>
    <t>6910 Licensavgifter och royalties</t>
  </si>
  <si>
    <t>6950 Tillsynsavgifter myndigheter</t>
  </si>
  <si>
    <t>6970 Tidningar, facklitteratur</t>
  </si>
  <si>
    <t>6980 Föreningsavgifter</t>
  </si>
  <si>
    <t>6981 Föreningsavg avdr gill</t>
  </si>
  <si>
    <t>6982 Föreningsavg ej avdr gill</t>
  </si>
  <si>
    <t>6990 Övriga externa tjänster</t>
  </si>
  <si>
    <t>6991 Övr avdr gill kostn</t>
  </si>
  <si>
    <t>6992 Övr ej avdr gill kostn</t>
  </si>
  <si>
    <t>6993 Lämnade bidrag och gåvor</t>
  </si>
  <si>
    <t>6994 Möteskostnader</t>
  </si>
  <si>
    <t>6995 Dröjsmålsavg för skatter soc.a</t>
  </si>
  <si>
    <t>6997 Obetald utländsk inkomstskatt</t>
  </si>
  <si>
    <t>Summa övriga externa kostnader</t>
  </si>
  <si>
    <t>Personalkostnader</t>
  </si>
  <si>
    <t>7010 Lön kollektivanställda</t>
  </si>
  <si>
    <t>7011 Löner kollektivanställda</t>
  </si>
  <si>
    <t>7080 Löner kollektivanställda ej ar</t>
  </si>
  <si>
    <t>7082 Semesterlön, koll.anst</t>
  </si>
  <si>
    <t>7090 Förändr sem löneskuld</t>
  </si>
  <si>
    <t>7110 Styrelsearvoden</t>
  </si>
  <si>
    <t>Enligt stämmoprotokoll</t>
  </si>
  <si>
    <t>7111 Styrelsearv, beslut av årsstäm</t>
  </si>
  <si>
    <t>7112 Ers förlorad arbetsinkomst</t>
  </si>
  <si>
    <t>7119 Övr beskattn.bara ers t styrel</t>
  </si>
  <si>
    <t>7210 Lön</t>
  </si>
  <si>
    <t>7220 Lön företagsledare</t>
  </si>
  <si>
    <t>7290 Förändr sem löneskuld</t>
  </si>
  <si>
    <t>7310 Kontanta extra ersättn</t>
  </si>
  <si>
    <t>7321 Skattefria trakt Sverige</t>
  </si>
  <si>
    <t>7331 Skattefri bilersättning</t>
  </si>
  <si>
    <t>7332 Skattepl bilersättning</t>
  </si>
  <si>
    <t>7390 Övr kostnadsersättningar</t>
  </si>
  <si>
    <t>7391 Resekostn.ers mot utlägg</t>
  </si>
  <si>
    <t>7410 Pensionsförsäkringspremier</t>
  </si>
  <si>
    <t>7420 Förändring av pensionsskuld</t>
  </si>
  <si>
    <t>7430 Avdrag för räntedel i pensions</t>
  </si>
  <si>
    <t>7440 Förändring av pensionsstiftels</t>
  </si>
  <si>
    <t>7450 SCB</t>
  </si>
  <si>
    <t>7460 Pensionsutbetalningar</t>
  </si>
  <si>
    <t>7510 Arbetsgivaravgifter</t>
  </si>
  <si>
    <t>7511 Sociala avgifter löner och ers</t>
  </si>
  <si>
    <t>7516 Sociala avgifter på arvoden</t>
  </si>
  <si>
    <t>7519 Soc.avgifter semesterlön</t>
  </si>
  <si>
    <t>7530 Löneskatt</t>
  </si>
  <si>
    <t>7531 Löneskatt</t>
  </si>
  <si>
    <t>7533 Särsk löneskatt pensionsk</t>
  </si>
  <si>
    <t>7570 Fora enl avtal</t>
  </si>
  <si>
    <t>7610 Utbildning</t>
  </si>
  <si>
    <t>7611 Utbildning</t>
  </si>
  <si>
    <t>7620 Sjuk- och hälsovård</t>
  </si>
  <si>
    <t>7631 Personalrepresentation, avdrag</t>
  </si>
  <si>
    <t>7632 Personalrepresentation, ej avd</t>
  </si>
  <si>
    <t>7650 Sjuklöneförsäkring</t>
  </si>
  <si>
    <t>7690 Övr personalkostnader</t>
  </si>
  <si>
    <t>7698 Erhållna bidrag/ers personal</t>
  </si>
  <si>
    <t>7699 Övriga personalkostnader</t>
  </si>
  <si>
    <t>Summa personalkostnader</t>
  </si>
  <si>
    <t>Rörelseresultat före avskrivningar</t>
  </si>
  <si>
    <t>Avskrivningar</t>
  </si>
  <si>
    <t>7710 Nedskrivn av imm anl tillg</t>
  </si>
  <si>
    <t>7720 Nedskrivn av byggnader och mar</t>
  </si>
  <si>
    <t>7730 Nedskrivn av maskiner och inv</t>
  </si>
  <si>
    <t>7760 Återföring av nedskrivn imm an</t>
  </si>
  <si>
    <t>7764 Projekt Badrum</t>
  </si>
  <si>
    <t>7770 Återföring av nedskrivn byggn/</t>
  </si>
  <si>
    <t>7791 Fastighetsskatt</t>
  </si>
  <si>
    <t>7798 Övr fast.kostn, avdragsgilla</t>
  </si>
  <si>
    <t>7810 Avskrivningar tomträtt</t>
  </si>
  <si>
    <t>7813 Avskrivningar patent</t>
  </si>
  <si>
    <t>7816 Avskrivningar hyresrätt</t>
  </si>
  <si>
    <t>7817 Avskrivningar goodwill</t>
  </si>
  <si>
    <t>7820 Avskrivningar byggnader/mark</t>
  </si>
  <si>
    <t>7821 Avskrivn byggnader</t>
  </si>
  <si>
    <t>7822 Avskrivn byggnadsinv</t>
  </si>
  <si>
    <t>7823 Avskr fast förb</t>
  </si>
  <si>
    <t>7824 Avskrivn markanläggn</t>
  </si>
  <si>
    <t>7825 Avskrivning markinventarier</t>
  </si>
  <si>
    <t>7826 Avskrivn markanläggningar</t>
  </si>
  <si>
    <t>7827 Avskrivning maskiner</t>
  </si>
  <si>
    <t>7830 Avskrivningar balkonger</t>
  </si>
  <si>
    <t>7831 Avskrivn arbetsmaskiner</t>
  </si>
  <si>
    <t>7832 Avskrivn inventarier</t>
  </si>
  <si>
    <t>7833 Avskrivn installationer</t>
  </si>
  <si>
    <t>7834 Avskrivn bilar</t>
  </si>
  <si>
    <t>7972 Förlust avyttr fastigheter</t>
  </si>
  <si>
    <t>Summa avskrivningar</t>
  </si>
  <si>
    <t>Rörelseresultat efter avskrivningar</t>
  </si>
  <si>
    <t>Finansiella intäkter &amp; kostnader</t>
  </si>
  <si>
    <t>Ränteintäkter</t>
  </si>
  <si>
    <t>8012 Utdeln sv/utl dotterbolag</t>
  </si>
  <si>
    <t>8020 Resultat försälj aktiebolag</t>
  </si>
  <si>
    <t>8210 Utdeln andra sv/utl företag</t>
  </si>
  <si>
    <t>8212 Utdelningar, övriga företag</t>
  </si>
  <si>
    <t>8220 Res försäljn värdepapper, utde</t>
  </si>
  <si>
    <t>8230 Valutakursdiff långfr fordr</t>
  </si>
  <si>
    <t>8270 Nedskr andel/lf fordr övr ftg</t>
  </si>
  <si>
    <t>8271 Nedskrivningar andelar i andra</t>
  </si>
  <si>
    <t>8280 Återf nedskr and/lf ford ö ftg</t>
  </si>
  <si>
    <t>8281 Återföring nedskr andelar andr</t>
  </si>
  <si>
    <t>8300 Ränteintäkter</t>
  </si>
  <si>
    <t>8310 Ränteintäkter</t>
  </si>
  <si>
    <t>8311 Ränteintäkter bank</t>
  </si>
  <si>
    <t>8312 Ränteintäkter kortfr placer</t>
  </si>
  <si>
    <t>8313 Ränteintäkter kundfordringar</t>
  </si>
  <si>
    <t>8314 Ränteintäkter skattefria</t>
  </si>
  <si>
    <t>8320 Ränteintäkter kundfordringar</t>
  </si>
  <si>
    <t>8331 Valutakursvinster</t>
  </si>
  <si>
    <t>8336 Valutakursförluster</t>
  </si>
  <si>
    <t>8340 Utdelningar på kortfristiga pl</t>
  </si>
  <si>
    <t>8390 Övr finansiella intäkter</t>
  </si>
  <si>
    <t>8440 Erhållna räntebidrag</t>
  </si>
  <si>
    <t>8470 Erhållna räntebidrag</t>
  </si>
  <si>
    <t>8719 Övrig extraordinär intäkt</t>
  </si>
  <si>
    <t xml:space="preserve"> Summa ränteintäkter</t>
  </si>
  <si>
    <t>Räntekostnader</t>
  </si>
  <si>
    <t>8400 Räntekostnader</t>
  </si>
  <si>
    <t>8410 Räntekostnader</t>
  </si>
  <si>
    <t>8411 Räntekostnader fastighetslån</t>
  </si>
  <si>
    <t>Se ränteflik</t>
  </si>
  <si>
    <t>8413 Räntekostnader för checkräknin</t>
  </si>
  <si>
    <t>8414 Räntekostn ej avdragsgilla</t>
  </si>
  <si>
    <t>8419 Räntekostn övr långfr skulder</t>
  </si>
  <si>
    <t>8420 Räntekostnader kortfr skulder</t>
  </si>
  <si>
    <t>8422 Räntekostnader levskulder</t>
  </si>
  <si>
    <t>8423 Kost.ränta skatter o avgifter</t>
  </si>
  <si>
    <t>8431 Valutakursvinst skulder</t>
  </si>
  <si>
    <t>8436 Valutakursförlust skulder</t>
  </si>
  <si>
    <t>8490 Övr finansiella kostnader</t>
  </si>
  <si>
    <t>8759 Extraord kostnader</t>
  </si>
  <si>
    <t>8830 Lämnade koncernbidrag</t>
  </si>
  <si>
    <t>Summa räntekostnader</t>
  </si>
  <si>
    <t>Summaresultat från finansiella intäkter och kostnader</t>
  </si>
  <si>
    <t>Årets resultat</t>
  </si>
  <si>
    <t>8810 Förändring av periodiseringsfo</t>
  </si>
  <si>
    <t>8811 Avsättning per fond</t>
  </si>
  <si>
    <t>8819 Återföring av per fond</t>
  </si>
  <si>
    <t>8853 Överavskrivningar maskiner/inv</t>
  </si>
  <si>
    <t>8870 Avsättning rep.fond</t>
  </si>
  <si>
    <t>8874 Avsättning föreningens repfond</t>
  </si>
  <si>
    <t>8890 Övriga bokslutsdispositioner</t>
  </si>
  <si>
    <t>8910 Skatt på årets resultat</t>
  </si>
  <si>
    <t>8911 Skattekostnad fg år</t>
  </si>
  <si>
    <t>8920 Skatt på grund av ändrad taxer</t>
  </si>
  <si>
    <t>8940 Uppskjuten skatt</t>
  </si>
  <si>
    <t xml:space="preserve">Föreningens likviditet </t>
  </si>
  <si>
    <t>Årets resultat enligt budget</t>
  </si>
  <si>
    <t>Påverkar inte er kassa</t>
  </si>
  <si>
    <t>Amorteringar</t>
  </si>
  <si>
    <t>Finns inte med i budgeten men påverkar er kassa</t>
  </si>
  <si>
    <t>Sparade medel som ska användas till underhåll</t>
  </si>
  <si>
    <r>
      <rPr>
        <i/>
        <u/>
        <sz val="11"/>
        <color theme="1"/>
        <rFont val="Calibri"/>
        <family val="2"/>
        <scheme val="minor"/>
      </rPr>
      <t>Fylls i av styrelsen,</t>
    </r>
    <r>
      <rPr>
        <i/>
        <sz val="11"/>
        <color theme="1"/>
        <rFont val="Calibri"/>
        <family val="2"/>
        <scheme val="minor"/>
      </rPr>
      <t xml:space="preserve"> behållning på sparkonto som finns redan idag eller likvida medel från kommande upplåtelser</t>
    </r>
  </si>
  <si>
    <t>Nya lån som ska tas upp och användas till underhåll</t>
  </si>
  <si>
    <r>
      <t xml:space="preserve">Fylls i av styrelsen, </t>
    </r>
    <r>
      <rPr>
        <i/>
        <sz val="11"/>
        <color theme="1"/>
        <rFont val="Calibri"/>
        <family val="2"/>
        <scheme val="minor"/>
      </rPr>
      <t>kända lån som föreningen ska ta upp för finansiering av underhåll</t>
    </r>
  </si>
  <si>
    <t>Likviditetsmässigt utfall</t>
  </si>
  <si>
    <t>Budgeterade årsavgifter för 2017</t>
  </si>
  <si>
    <t>Förändring av årsavgifter för att det likvidetsmässiga utfallet ska balansera</t>
  </si>
  <si>
    <t>Årets avsättning till yttre fond enligt stadgarna eller underhållsplan</t>
  </si>
  <si>
    <t>Förändring av årsavgifter för att även täcka avsättning till yttre fond</t>
  </si>
  <si>
    <t>Beräkning underlag Budget 2017</t>
  </si>
  <si>
    <t>Lånenummer</t>
  </si>
  <si>
    <t>Skuld per 1/1 2017</t>
  </si>
  <si>
    <t>Amortering per år</t>
  </si>
  <si>
    <t>Skuld per 31/12 2017</t>
  </si>
  <si>
    <t>Genomsnittlig skuld</t>
  </si>
  <si>
    <t>Ränta</t>
  </si>
  <si>
    <t>Villkorsändring</t>
  </si>
  <si>
    <t>Räntekostnad budget 2017 (+0,5% rörliga)</t>
  </si>
  <si>
    <t>Planerat underhåll 2017</t>
  </si>
  <si>
    <t>Planerat underhåll</t>
  </si>
  <si>
    <t>Belopp</t>
  </si>
  <si>
    <t>Belopp som finansieras genom nyupptagna lån eller sparade medel</t>
  </si>
  <si>
    <t xml:space="preserve">Budgetförslag 2017 Brf Kroken 4 / </t>
  </si>
  <si>
    <t>2015</t>
  </si>
  <si>
    <t>2016</t>
  </si>
  <si>
    <t>2016 aug</t>
  </si>
  <si>
    <t>2017</t>
  </si>
  <si>
    <t>0,3% av tax.värdet</t>
  </si>
  <si>
    <t>2015/2016+ 4%</t>
  </si>
  <si>
    <t>2015/2016 + 6%</t>
  </si>
  <si>
    <t>Antalet månader med vindsintäkter</t>
  </si>
  <si>
    <t>Ökad intäkt från vindarna (sek)</t>
  </si>
  <si>
    <t>Antalet nya m2 på vindarna (m2)</t>
  </si>
  <si>
    <t>Avgift per m2 och månad (kr/m2/månad)</t>
  </si>
  <si>
    <t>Avgift för 62.5 m2 (kr)</t>
  </si>
  <si>
    <t>Reduktion av avgift (%)</t>
  </si>
  <si>
    <t>Ökade intäkter från vindsavgifterna</t>
  </si>
  <si>
    <t>Se J8:K25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</si>
</sst>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k_r_-;\-* #,##0.00\ _k_r_-;_-* &quot;-&quot;??\ _k_r_-;_-@_-"/>
    <numFmt numFmtId="165" formatCode="#,##0_ ;[Red]\-#,##0\ "/>
    <numFmt numFmtId="166" formatCode="#,##0_ ;\-#,##0\ "/>
    <numFmt numFmtId="167" formatCode="_-* #,##0\ _k_r_-;\-* #,##0\ _k_r_-;_-* &quot;-&quot;??\ _k_r_-;_-@_-"/>
    <numFmt numFmtId="168" formatCode="0.000%"/>
  </numFmts>
  <fonts count="37" x14ac:knownFonts="1">
    <font>
      <sz val="11"/>
      <name val="Calibri"/>
      <family val="2"/>
    </font>
    <font>
      <sz val="11"/>
      <color theme="1"/>
      <name val="Calibri"/>
      <family val="2"/>
      <scheme val="minor"/>
    </font>
    <font>
      <b/>
      <sz val="11"/>
      <color theme="1"/>
      <name val="Calibri"/>
      <family val="2"/>
      <scheme val="minor"/>
    </font>
    <font>
      <sz val="11"/>
      <name val="Calibri"/>
      <family val="2"/>
    </font>
    <font>
      <sz val="8"/>
      <name val="Verdana"/>
      <family val="2"/>
    </font>
    <font>
      <sz val="7"/>
      <name val="Arial"/>
      <family val="2"/>
    </font>
    <font>
      <b/>
      <sz val="12"/>
      <name val="Verdana"/>
      <family val="2"/>
    </font>
    <font>
      <sz val="8"/>
      <name val="Arial"/>
      <family val="2"/>
    </font>
    <font>
      <sz val="8"/>
      <name val="Microsoft Sans Serif"/>
      <family val="2"/>
    </font>
    <font>
      <sz val="8"/>
      <color indexed="8"/>
      <name val="Verdana"/>
      <family val="2"/>
    </font>
    <font>
      <b/>
      <sz val="8"/>
      <color indexed="8"/>
      <name val="Verdana"/>
      <family val="2"/>
    </font>
    <font>
      <b/>
      <sz val="9"/>
      <color theme="0"/>
      <name val="Verdana"/>
      <family val="2"/>
    </font>
    <font>
      <b/>
      <sz val="8"/>
      <color theme="0"/>
      <name val="Verdana"/>
      <family val="2"/>
    </font>
    <font>
      <b/>
      <i/>
      <sz val="8"/>
      <color theme="0"/>
      <name val="Verdana"/>
      <family val="2"/>
    </font>
    <font>
      <sz val="8"/>
      <color indexed="8"/>
      <name val="Arial"/>
      <family val="2"/>
    </font>
    <font>
      <sz val="11"/>
      <name val="Verdana"/>
      <family val="2"/>
    </font>
    <font>
      <sz val="8"/>
      <name val="Calibri"/>
      <family val="2"/>
    </font>
    <font>
      <sz val="20"/>
      <color rgb="FF000000"/>
      <name val="Verdana"/>
      <family val="2"/>
    </font>
    <font>
      <b/>
      <sz val="20"/>
      <name val="Verdana"/>
      <family val="2"/>
    </font>
    <font>
      <b/>
      <sz val="11"/>
      <color theme="0"/>
      <name val="Verdana"/>
      <family val="2"/>
    </font>
    <font>
      <sz val="11"/>
      <color theme="1"/>
      <name val="Verdana"/>
      <family val="2"/>
    </font>
    <font>
      <i/>
      <sz val="12"/>
      <name val="Verdana"/>
      <family val="2"/>
    </font>
    <font>
      <sz val="12"/>
      <name val="Verdana"/>
      <family val="2"/>
    </font>
    <font>
      <i/>
      <sz val="11"/>
      <color theme="1"/>
      <name val="Calibri"/>
      <family val="2"/>
      <scheme val="minor"/>
    </font>
    <font>
      <i/>
      <u/>
      <sz val="11"/>
      <color theme="1"/>
      <name val="Calibri"/>
      <family val="2"/>
      <scheme val="minor"/>
    </font>
    <font>
      <sz val="12"/>
      <color rgb="FF000000"/>
      <name val="Symbol"/>
      <family val="1"/>
      <charset val="2"/>
    </font>
    <font>
      <sz val="12"/>
      <color rgb="FF000000"/>
      <name val="Wingdings"/>
      <charset val="2"/>
    </font>
    <font>
      <sz val="8"/>
      <color theme="1"/>
      <name val="Verdana"/>
      <family val="2"/>
    </font>
    <font>
      <b/>
      <sz val="12"/>
      <color theme="0"/>
      <name val="Verdana"/>
      <family val="2"/>
    </font>
    <font>
      <b/>
      <sz val="9"/>
      <color indexed="8"/>
      <name val="Verdana"/>
      <family val="2"/>
    </font>
    <font>
      <sz val="10"/>
      <name val="Verdana"/>
      <family val="2"/>
    </font>
    <font>
      <sz val="12"/>
      <name val="Calibri"/>
      <family val="2"/>
      <scheme val="minor"/>
    </font>
    <font>
      <b/>
      <sz val="10"/>
      <name val="Verdana"/>
      <family val="2"/>
    </font>
    <font>
      <sz val="10"/>
      <color theme="1"/>
      <name val="Verdana"/>
      <family val="2"/>
    </font>
    <font>
      <b/>
      <sz val="10"/>
      <color theme="0"/>
      <name val="Verdana"/>
      <family val="2"/>
    </font>
    <font>
      <b/>
      <sz val="8"/>
      <name val="Verdana"/>
      <family val="2"/>
    </font>
    <font>
      <b/>
      <sz val="14"/>
      <name val="Calibri"/>
      <family val="2"/>
    </font>
  </fonts>
  <fills count="9">
    <fill>
      <patternFill patternType="none"/>
    </fill>
    <fill>
      <patternFill patternType="gray125"/>
    </fill>
    <fill>
      <patternFill patternType="solid">
        <fgColor theme="2" tint="-0.249977111117893"/>
        <bgColor rgb="FFFFFFFF"/>
      </patternFill>
    </fill>
    <fill>
      <patternFill patternType="solid">
        <fgColor theme="0" tint="-0.14999847407452621"/>
        <bgColor indexed="64"/>
      </patternFill>
    </fill>
    <fill>
      <patternFill patternType="solid">
        <fgColor theme="0" tint="-0.14999847407452621"/>
        <bgColor rgb="FFFFFFFF"/>
      </patternFill>
    </fill>
    <fill>
      <patternFill patternType="solid">
        <fgColor rgb="FFFFFFFF"/>
        <bgColor rgb="FFFFFFFF"/>
      </patternFill>
    </fill>
    <fill>
      <patternFill patternType="solid">
        <fgColor rgb="FFFFFFFF"/>
        <bgColor indexed="64"/>
      </patternFill>
    </fill>
    <fill>
      <patternFill patternType="solid">
        <fgColor theme="2" tint="-0.249977111117893"/>
        <bgColor indexed="64"/>
      </patternFill>
    </fill>
    <fill>
      <patternFill patternType="solid">
        <fgColor rgb="FFFFFF00"/>
        <bgColor indexed="64"/>
      </patternFill>
    </fill>
  </fills>
  <borders count="10">
    <border>
      <left/>
      <right/>
      <top/>
      <bottom/>
      <diagonal/>
    </border>
    <border>
      <left/>
      <right/>
      <top/>
      <bottom style="thin">
        <color rgb="FF000000"/>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9"/>
      </right>
      <top/>
      <bottom/>
      <diagonal/>
    </border>
    <border>
      <left/>
      <right/>
      <top style="thin">
        <color theme="9"/>
      </top>
      <bottom/>
      <diagonal/>
    </border>
    <border>
      <left style="thin">
        <color theme="9"/>
      </left>
      <right/>
      <top/>
      <bottom/>
      <diagonal/>
    </border>
    <border>
      <left style="thin">
        <color theme="9"/>
      </left>
      <right style="thin">
        <color theme="9"/>
      </right>
      <top style="thin">
        <color theme="9"/>
      </top>
      <bottom style="thin">
        <color theme="9"/>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164" fontId="3" fillId="0" borderId="0" applyFont="0" applyFill="0" applyBorder="0" applyAlignment="0" applyProtection="0"/>
    <xf numFmtId="9" fontId="3" fillId="0" borderId="0" applyFont="0" applyFill="0" applyBorder="0" applyAlignment="0" applyProtection="0"/>
    <xf numFmtId="0" fontId="1" fillId="0" borderId="0"/>
    <xf numFmtId="9" fontId="1" fillId="0" borderId="0" applyFont="0" applyFill="0" applyBorder="0" applyAlignment="0" applyProtection="0"/>
  </cellStyleXfs>
  <cellXfs count="91">
    <xf numFmtId="0" fontId="0" fillId="0" borderId="0" xfId="0"/>
    <xf numFmtId="0" fontId="4" fillId="0" borderId="0" xfId="0" applyFont="1" applyFill="1" applyAlignment="1">
      <alignment horizontal="center"/>
    </xf>
    <xf numFmtId="0" fontId="5" fillId="0" borderId="0" xfId="0" applyFont="1" applyFill="1"/>
    <xf numFmtId="0" fontId="7" fillId="0" borderId="0" xfId="0" applyFont="1" applyFill="1" applyAlignment="1">
      <alignment horizontal="left" vertical="center"/>
    </xf>
    <xf numFmtId="0" fontId="8" fillId="0" borderId="0" xfId="0" applyFont="1" applyFill="1" applyAlignment="1">
      <alignment horizontal="left" vertical="top"/>
    </xf>
    <xf numFmtId="0" fontId="8" fillId="0" borderId="0" xfId="0" applyFont="1" applyFill="1" applyAlignment="1">
      <alignment horizontal="left" vertical="top" wrapText="1"/>
    </xf>
    <xf numFmtId="3" fontId="9" fillId="2" borderId="0" xfId="0" applyNumberFormat="1" applyFont="1" applyFill="1" applyAlignment="1">
      <alignment horizontal="center" vertical="top"/>
    </xf>
    <xf numFmtId="0" fontId="10" fillId="2" borderId="0" xfId="0" applyFont="1" applyFill="1" applyAlignment="1">
      <alignment horizontal="left" vertical="top"/>
    </xf>
    <xf numFmtId="0" fontId="11" fillId="2" borderId="0" xfId="0" applyFont="1" applyFill="1" applyAlignment="1">
      <alignment horizontal="center" vertical="top" wrapText="1"/>
    </xf>
    <xf numFmtId="0" fontId="12" fillId="2" borderId="0" xfId="0" applyFont="1" applyFill="1" applyAlignment="1">
      <alignment horizontal="center" vertical="top" wrapText="1"/>
    </xf>
    <xf numFmtId="3" fontId="10" fillId="2" borderId="0" xfId="0" applyNumberFormat="1" applyFont="1" applyFill="1" applyAlignment="1">
      <alignment horizontal="left" vertical="top"/>
    </xf>
    <xf numFmtId="49" fontId="12" fillId="2" borderId="0" xfId="0" applyNumberFormat="1" applyFont="1" applyFill="1" applyAlignment="1">
      <alignment horizontal="center" vertical="top" wrapText="1"/>
    </xf>
    <xf numFmtId="3" fontId="11" fillId="2" borderId="0" xfId="0" applyNumberFormat="1" applyFont="1" applyFill="1" applyAlignment="1">
      <alignment horizontal="center" vertical="top" wrapText="1"/>
    </xf>
    <xf numFmtId="3" fontId="12" fillId="2" borderId="0" xfId="0" applyNumberFormat="1" applyFont="1" applyFill="1" applyAlignment="1">
      <alignment horizontal="center" vertical="top" wrapText="1"/>
    </xf>
    <xf numFmtId="3" fontId="9" fillId="2" borderId="0" xfId="0" applyNumberFormat="1" applyFont="1" applyFill="1" applyAlignment="1">
      <alignment horizontal="right" vertical="top" wrapText="1"/>
    </xf>
    <xf numFmtId="0" fontId="3" fillId="0" borderId="0" xfId="0" applyFont="1"/>
    <xf numFmtId="0" fontId="4" fillId="3" borderId="0" xfId="0" applyFont="1" applyFill="1" applyAlignment="1">
      <alignment horizontal="center"/>
    </xf>
    <xf numFmtId="0" fontId="10" fillId="4" borderId="1" xfId="0" applyFont="1" applyFill="1" applyBorder="1" applyAlignment="1">
      <alignment horizontal="left" vertical="top"/>
    </xf>
    <xf numFmtId="0" fontId="9" fillId="4" borderId="1" xfId="0" applyFont="1" applyFill="1" applyBorder="1" applyAlignment="1">
      <alignment horizontal="left" vertical="top" wrapText="1"/>
    </xf>
    <xf numFmtId="0" fontId="10" fillId="4" borderId="0" xfId="0" applyFont="1" applyFill="1" applyBorder="1" applyAlignment="1">
      <alignment horizontal="left" vertical="top"/>
    </xf>
    <xf numFmtId="0" fontId="9" fillId="4" borderId="0" xfId="0" applyFont="1" applyFill="1" applyBorder="1" applyAlignment="1">
      <alignment horizontal="left" vertical="top" wrapText="1"/>
    </xf>
    <xf numFmtId="0" fontId="4" fillId="0" borderId="2" xfId="0" applyFont="1" applyBorder="1" applyAlignment="1">
      <alignment horizontal="center"/>
    </xf>
    <xf numFmtId="3" fontId="9" fillId="5" borderId="2" xfId="0" applyNumberFormat="1" applyFont="1" applyFill="1" applyBorder="1" applyAlignment="1">
      <alignment horizontal="left" vertical="center"/>
    </xf>
    <xf numFmtId="165" fontId="9" fillId="6" borderId="2" xfId="0" applyNumberFormat="1" applyFont="1" applyFill="1" applyBorder="1"/>
    <xf numFmtId="0" fontId="4" fillId="0" borderId="2" xfId="0" applyFont="1" applyBorder="1"/>
    <xf numFmtId="3" fontId="13" fillId="2" borderId="2" xfId="0" applyNumberFormat="1" applyFont="1" applyFill="1" applyBorder="1" applyAlignment="1">
      <alignment horizontal="left" vertical="center"/>
    </xf>
    <xf numFmtId="3" fontId="13" fillId="2" borderId="2" xfId="0" applyNumberFormat="1" applyFont="1" applyFill="1" applyBorder="1" applyAlignment="1">
      <alignment horizontal="right" vertical="center" wrapText="1"/>
    </xf>
    <xf numFmtId="0" fontId="10" fillId="4" borderId="2" xfId="0" applyFont="1" applyFill="1" applyBorder="1" applyAlignment="1">
      <alignment horizontal="left" vertical="top"/>
    </xf>
    <xf numFmtId="0" fontId="9" fillId="4" borderId="2" xfId="0" applyFont="1" applyFill="1" applyBorder="1" applyAlignment="1">
      <alignment horizontal="left" vertical="top" wrapText="1"/>
    </xf>
    <xf numFmtId="3" fontId="10" fillId="5" borderId="2" xfId="0" applyNumberFormat="1" applyFont="1" applyFill="1" applyBorder="1" applyAlignment="1">
      <alignment horizontal="left" vertical="center"/>
    </xf>
    <xf numFmtId="3" fontId="10" fillId="5" borderId="2" xfId="0" applyNumberFormat="1" applyFont="1" applyFill="1" applyBorder="1" applyAlignment="1">
      <alignment horizontal="right" vertical="center" wrapText="1"/>
    </xf>
    <xf numFmtId="3" fontId="14" fillId="5" borderId="0" xfId="0" applyNumberFormat="1" applyFont="1" applyFill="1" applyAlignment="1">
      <alignment horizontal="left" vertical="center"/>
    </xf>
    <xf numFmtId="3" fontId="12" fillId="2" borderId="2" xfId="0" applyNumberFormat="1" applyFont="1" applyFill="1" applyBorder="1" applyAlignment="1">
      <alignment horizontal="left" vertical="center"/>
    </xf>
    <xf numFmtId="3" fontId="12" fillId="2" borderId="2" xfId="0" applyNumberFormat="1" applyFont="1" applyFill="1" applyBorder="1" applyAlignment="1">
      <alignment horizontal="right" vertical="center" wrapText="1"/>
    </xf>
    <xf numFmtId="166" fontId="12" fillId="2" borderId="2" xfId="0" applyNumberFormat="1" applyFont="1" applyFill="1" applyBorder="1" applyAlignment="1">
      <alignment horizontal="right" vertical="center" wrapText="1"/>
    </xf>
    <xf numFmtId="165" fontId="12" fillId="2" borderId="2" xfId="0" applyNumberFormat="1" applyFont="1" applyFill="1" applyBorder="1" applyAlignment="1">
      <alignment horizontal="right" vertical="center" wrapText="1"/>
    </xf>
    <xf numFmtId="3" fontId="13" fillId="2" borderId="2" xfId="0" applyNumberFormat="1" applyFont="1" applyFill="1" applyBorder="1" applyAlignment="1">
      <alignment horizontal="left" vertical="center" wrapText="1"/>
    </xf>
    <xf numFmtId="0" fontId="4" fillId="0" borderId="0" xfId="0" applyFont="1" applyAlignment="1">
      <alignment horizontal="center"/>
    </xf>
    <xf numFmtId="0" fontId="15" fillId="0" borderId="0" xfId="0" applyFont="1"/>
    <xf numFmtId="0" fontId="4" fillId="0" borderId="0" xfId="0" applyFont="1"/>
    <xf numFmtId="0" fontId="16" fillId="0" borderId="0" xfId="0" applyFont="1"/>
    <xf numFmtId="0" fontId="17" fillId="0" borderId="0" xfId="0" applyFont="1" applyAlignment="1">
      <alignment vertical="center"/>
    </xf>
    <xf numFmtId="0" fontId="1" fillId="0" borderId="0" xfId="3"/>
    <xf numFmtId="0" fontId="18" fillId="0" borderId="0" xfId="0" applyFont="1" applyAlignment="1">
      <alignment vertical="center"/>
    </xf>
    <xf numFmtId="0" fontId="20" fillId="0" borderId="0" xfId="3" applyFont="1"/>
    <xf numFmtId="0" fontId="21" fillId="0" borderId="0" xfId="0" applyFont="1" applyAlignment="1">
      <alignment vertical="center"/>
    </xf>
    <xf numFmtId="0" fontId="0" fillId="0" borderId="0" xfId="0" applyFont="1"/>
    <xf numFmtId="167" fontId="0" fillId="0" borderId="0" xfId="1" applyNumberFormat="1" applyFont="1"/>
    <xf numFmtId="0" fontId="22" fillId="0" borderId="0" xfId="0" applyFont="1" applyAlignment="1">
      <alignment vertical="center"/>
    </xf>
    <xf numFmtId="0" fontId="23" fillId="0" borderId="0" xfId="0" applyFont="1"/>
    <xf numFmtId="0" fontId="0" fillId="0" borderId="3" xfId="0" applyBorder="1"/>
    <xf numFmtId="167" fontId="0" fillId="0" borderId="4" xfId="1" applyNumberFormat="1" applyFont="1" applyBorder="1"/>
    <xf numFmtId="0" fontId="23" fillId="0" borderId="5" xfId="0" applyFont="1" applyBorder="1" applyAlignment="1">
      <alignment wrapText="1"/>
    </xf>
    <xf numFmtId="167" fontId="0" fillId="0" borderId="6" xfId="1" applyNumberFormat="1" applyFont="1" applyBorder="1"/>
    <xf numFmtId="0" fontId="24" fillId="0" borderId="5" xfId="0" applyFont="1" applyBorder="1" applyAlignment="1">
      <alignment wrapText="1"/>
    </xf>
    <xf numFmtId="0" fontId="2" fillId="0" borderId="0" xfId="0" applyFont="1"/>
    <xf numFmtId="167" fontId="2" fillId="0" borderId="4" xfId="0" applyNumberFormat="1" applyFont="1" applyBorder="1"/>
    <xf numFmtId="0" fontId="25" fillId="0" borderId="0" xfId="0" applyFont="1" applyAlignment="1">
      <alignment horizontal="left" vertical="center" indent="5"/>
    </xf>
    <xf numFmtId="9" fontId="0" fillId="0" borderId="0" xfId="2" applyFont="1"/>
    <xf numFmtId="0" fontId="26" fillId="0" borderId="0" xfId="0" applyFont="1" applyAlignment="1">
      <alignment horizontal="left" vertical="center" indent="5"/>
    </xf>
    <xf numFmtId="167" fontId="0" fillId="0" borderId="0" xfId="1" applyNumberFormat="1" applyFont="1" applyBorder="1"/>
    <xf numFmtId="0" fontId="27" fillId="0" borderId="0" xfId="0" applyFont="1" applyBorder="1"/>
    <xf numFmtId="9" fontId="0" fillId="0" borderId="0" xfId="0" applyNumberFormat="1"/>
    <xf numFmtId="0" fontId="29" fillId="4" borderId="1" xfId="0" applyFont="1" applyFill="1" applyBorder="1" applyAlignment="1">
      <alignment horizontal="center" vertical="center" wrapText="1"/>
    </xf>
    <xf numFmtId="0" fontId="30" fillId="0" borderId="8" xfId="3" applyFont="1" applyBorder="1" applyAlignment="1">
      <alignment horizontal="right"/>
    </xf>
    <xf numFmtId="3" fontId="30" fillId="0" borderId="8" xfId="3" applyNumberFormat="1" applyFont="1" applyBorder="1"/>
    <xf numFmtId="3" fontId="31" fillId="0" borderId="8" xfId="0" applyNumberFormat="1" applyFont="1" applyBorder="1"/>
    <xf numFmtId="168" fontId="30" fillId="0" borderId="8" xfId="4" applyNumberFormat="1" applyFont="1" applyFill="1" applyBorder="1"/>
    <xf numFmtId="14" fontId="30" fillId="0" borderId="8" xfId="3" applyNumberFormat="1" applyFont="1" applyFill="1" applyBorder="1" applyAlignment="1">
      <alignment horizontal="right"/>
    </xf>
    <xf numFmtId="3" fontId="32" fillId="0" borderId="0" xfId="3" applyNumberFormat="1" applyFont="1"/>
    <xf numFmtId="0" fontId="30" fillId="0" borderId="0" xfId="3" applyFont="1"/>
    <xf numFmtId="0" fontId="33" fillId="0" borderId="0" xfId="3" applyFont="1"/>
    <xf numFmtId="0" fontId="34" fillId="7" borderId="9" xfId="3" applyFont="1" applyFill="1" applyBorder="1" applyAlignment="1">
      <alignment horizontal="center" vertical="center"/>
    </xf>
    <xf numFmtId="0" fontId="34" fillId="7" borderId="9" xfId="3" applyFont="1" applyFill="1" applyBorder="1" applyAlignment="1">
      <alignment horizontal="center" vertical="center" wrapText="1"/>
    </xf>
    <xf numFmtId="0" fontId="33" fillId="0" borderId="9" xfId="3" applyFont="1" applyBorder="1"/>
    <xf numFmtId="3" fontId="33" fillId="0" borderId="9" xfId="3" applyNumberFormat="1" applyFont="1" applyBorder="1"/>
    <xf numFmtId="3" fontId="33" fillId="0" borderId="0" xfId="3" applyNumberFormat="1" applyFont="1"/>
    <xf numFmtId="0" fontId="34" fillId="0" borderId="0" xfId="3" applyFont="1" applyFill="1" applyBorder="1"/>
    <xf numFmtId="0" fontId="33" fillId="0" borderId="0" xfId="3" applyFont="1" applyFill="1"/>
    <xf numFmtId="165" fontId="9" fillId="8" borderId="2" xfId="0" applyNumberFormat="1" applyFont="1" applyFill="1" applyBorder="1"/>
    <xf numFmtId="0" fontId="4" fillId="8" borderId="2" xfId="0" applyFont="1" applyFill="1" applyBorder="1"/>
    <xf numFmtId="0" fontId="35" fillId="8" borderId="2" xfId="0" applyFont="1" applyFill="1" applyBorder="1"/>
    <xf numFmtId="3" fontId="0" fillId="0" borderId="0" xfId="0" applyNumberFormat="1"/>
    <xf numFmtId="0" fontId="36" fillId="0" borderId="0" xfId="0" applyFont="1"/>
    <xf numFmtId="0" fontId="0" fillId="0" borderId="9" xfId="0" applyBorder="1"/>
    <xf numFmtId="3" fontId="0" fillId="0" borderId="9" xfId="0" applyNumberFormat="1" applyBorder="1"/>
    <xf numFmtId="9" fontId="0" fillId="0" borderId="9" xfId="2" applyFont="1" applyBorder="1"/>
    <xf numFmtId="0" fontId="6" fillId="0" borderId="0" xfId="0" applyFont="1" applyFill="1" applyAlignment="1">
      <alignment horizontal="left" vertical="center" wrapText="1"/>
    </xf>
    <xf numFmtId="0" fontId="19" fillId="7" borderId="0" xfId="0" applyFont="1" applyFill="1" applyBorder="1" applyAlignment="1">
      <alignment horizontal="center" vertical="center"/>
    </xf>
    <xf numFmtId="0" fontId="28" fillId="2" borderId="7" xfId="0" applyFont="1" applyFill="1" applyBorder="1" applyAlignment="1">
      <alignment horizontal="center" vertical="top" wrapText="1"/>
    </xf>
    <xf numFmtId="0" fontId="6" fillId="0" borderId="0" xfId="3" applyFont="1" applyFill="1" applyBorder="1" applyAlignment="1">
      <alignment horizontal="center"/>
    </xf>
  </cellXfs>
  <cellStyles count="5">
    <cellStyle name="Comma" xfId="1" builtinId="3"/>
    <cellStyle name="Normal" xfId="0" builtinId="0"/>
    <cellStyle name="Normal 3" xfId="3"/>
    <cellStyle name="Percent" xfId="2" builtinId="5"/>
    <cellStyle name="Percent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hyperlink" Target="https://se.deloitteresources.com/"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7620</xdr:colOff>
      <xdr:row>0</xdr:row>
      <xdr:rowOff>7620</xdr:rowOff>
    </xdr:to>
    <xdr:pic>
      <xdr:nvPicPr>
        <xdr:cNvPr id="2" name="ctl00_idHeadbnnr" descr="Sweden ">
          <a:hlinkClick xmlns:r="http://schemas.openxmlformats.org/officeDocument/2006/relationships" r:id="rId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9075" y="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237789</xdr:colOff>
      <xdr:row>0</xdr:row>
      <xdr:rowOff>16248</xdr:rowOff>
    </xdr:from>
    <xdr:to>
      <xdr:col>11</xdr:col>
      <xdr:colOff>1398494</xdr:colOff>
      <xdr:row>26</xdr:row>
      <xdr:rowOff>26895</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237789" y="16248"/>
          <a:ext cx="8599730" cy="5925672"/>
        </a:xfrm>
        <a:prstGeom prst="rect">
          <a:avLst/>
        </a:prstGeom>
        <a:solidFill>
          <a:schemeClr val="bg2"/>
        </a:solidFill>
        <a:ln w="38100" cmpd="sng">
          <a:solidFill>
            <a:schemeClr val="lt1">
              <a:shade val="50000"/>
            </a:schemeClr>
          </a:solidFill>
        </a:ln>
        <a:effectLst>
          <a:outerShdw blurRad="50800" dist="50800" dir="5400000" algn="ctr" rotWithShape="0">
            <a:srgbClr val="000000">
              <a:alpha val="68000"/>
            </a:srgb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sv-SE" sz="1050">
              <a:solidFill>
                <a:schemeClr val="dk1"/>
              </a:solidFill>
              <a:effectLst/>
              <a:latin typeface="Verdana" panose="020B0604030504040204" pitchFamily="34" charset="0"/>
              <a:ea typeface="Verdana" panose="020B0604030504040204" pitchFamily="34" charset="0"/>
              <a:cs typeface="Verdana" panose="020B0604030504040204" pitchFamily="34" charset="0"/>
            </a:rPr>
            <a:t> </a:t>
          </a:r>
          <a:r>
            <a:rPr lang="sv-SE" sz="1100" b="1">
              <a:solidFill>
                <a:schemeClr val="dk1"/>
              </a:solidFill>
              <a:effectLst/>
              <a:latin typeface="Verdana" panose="020B0604030504040204" pitchFamily="34" charset="0"/>
              <a:ea typeface="Verdana" panose="020B0604030504040204" pitchFamily="34" charset="0"/>
              <a:cs typeface="Verdana" panose="020B0604030504040204" pitchFamily="34" charset="0"/>
            </a:rPr>
            <a:t>Behöver föreningen höja sina avgifter?</a:t>
          </a:r>
          <a:endParaRPr lang="sv-SE" sz="1100">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r>
            <a:rPr lang="sv-SE" sz="1050" b="1">
              <a:solidFill>
                <a:schemeClr val="dk1"/>
              </a:solidFill>
              <a:effectLst/>
              <a:latin typeface="Verdana" panose="020B0604030504040204" pitchFamily="34" charset="0"/>
              <a:ea typeface="Verdana" panose="020B0604030504040204" pitchFamily="34" charset="0"/>
              <a:cs typeface="Verdana" panose="020B0604030504040204" pitchFamily="34" charset="0"/>
            </a:rPr>
            <a:t> </a:t>
          </a:r>
          <a:endParaRPr lang="sv-SE" sz="1050">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r>
            <a:rPr lang="sv-SE" sz="1050" i="1">
              <a:solidFill>
                <a:schemeClr val="dk1"/>
              </a:solidFill>
              <a:effectLst/>
              <a:latin typeface="Verdana" panose="020B0604030504040204" pitchFamily="34" charset="0"/>
              <a:ea typeface="Verdana" panose="020B0604030504040204" pitchFamily="34" charset="0"/>
              <a:cs typeface="Verdana" panose="020B0604030504040204" pitchFamily="34" charset="0"/>
            </a:rPr>
            <a:t> </a:t>
          </a:r>
          <a:endParaRPr lang="sv-SE" sz="1050">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r>
            <a:rPr lang="sv-SE" sz="1050" i="1">
              <a:solidFill>
                <a:schemeClr val="dk1"/>
              </a:solidFill>
              <a:effectLst/>
              <a:latin typeface="Verdana" panose="020B0604030504040204" pitchFamily="34" charset="0"/>
              <a:ea typeface="Verdana" panose="020B0604030504040204" pitchFamily="34" charset="0"/>
              <a:cs typeface="Verdana" panose="020B0604030504040204" pitchFamily="34" charset="0"/>
            </a:rPr>
            <a:t>Frågan om en bostadsrättsförening behöver höja sina avgifter är komplex eftersom det beror på hur föreningen ser ut i övrigt, kommande underhållsbehov samt hur mycket likvida medel man har sparat på kontot/lån sedan tidigare. Detta</a:t>
          </a:r>
          <a:r>
            <a:rPr lang="sv-SE" sz="1050" i="1"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är </a:t>
          </a:r>
          <a:r>
            <a:rPr lang="sv-SE" sz="1050" i="1">
              <a:solidFill>
                <a:schemeClr val="dk1"/>
              </a:solidFill>
              <a:effectLst/>
              <a:latin typeface="Verdana" panose="020B0604030504040204" pitchFamily="34" charset="0"/>
              <a:ea typeface="Verdana" panose="020B0604030504040204" pitchFamily="34" charset="0"/>
              <a:cs typeface="Verdana" panose="020B0604030504040204" pitchFamily="34" charset="0"/>
            </a:rPr>
            <a:t>riktlinjer för hur man kan resonera kring avgiftssättningen och vad vi tycker man ska lägga vikt vid i bedömningen.</a:t>
          </a:r>
          <a:endParaRPr lang="sv-SE" sz="1050">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r>
            <a:rPr lang="sv-SE" sz="1050">
              <a:solidFill>
                <a:schemeClr val="dk1"/>
              </a:solidFill>
              <a:effectLst/>
              <a:latin typeface="Verdana" panose="020B0604030504040204" pitchFamily="34" charset="0"/>
              <a:ea typeface="Verdana" panose="020B0604030504040204" pitchFamily="34" charset="0"/>
              <a:cs typeface="Verdana" panose="020B0604030504040204" pitchFamily="34" charset="0"/>
            </a:rPr>
            <a:t> </a:t>
          </a:r>
        </a:p>
        <a:p>
          <a:r>
            <a:rPr lang="sv-SE" sz="1050">
              <a:solidFill>
                <a:schemeClr val="dk1"/>
              </a:solidFill>
              <a:effectLst/>
              <a:latin typeface="Verdana" panose="020B0604030504040204" pitchFamily="34" charset="0"/>
              <a:ea typeface="Verdana" panose="020B0604030504040204" pitchFamily="34" charset="0"/>
              <a:cs typeface="Verdana" panose="020B0604030504040204" pitchFamily="34" charset="0"/>
            </a:rPr>
            <a:t>En bostadsrättsförening har </a:t>
          </a:r>
          <a:r>
            <a:rPr lang="sv-SE" sz="1050" u="sng">
              <a:solidFill>
                <a:schemeClr val="dk1"/>
              </a:solidFill>
              <a:effectLst/>
              <a:latin typeface="Verdana" panose="020B0604030504040204" pitchFamily="34" charset="0"/>
              <a:ea typeface="Verdana" panose="020B0604030504040204" pitchFamily="34" charset="0"/>
              <a:cs typeface="Verdana" panose="020B0604030504040204" pitchFamily="34" charset="0"/>
            </a:rPr>
            <a:t>inte</a:t>
          </a:r>
          <a:r>
            <a:rPr lang="sv-SE" sz="1050">
              <a:solidFill>
                <a:schemeClr val="dk1"/>
              </a:solidFill>
              <a:effectLst/>
              <a:latin typeface="Verdana" panose="020B0604030504040204" pitchFamily="34" charset="0"/>
              <a:ea typeface="Verdana" panose="020B0604030504040204" pitchFamily="34" charset="0"/>
              <a:cs typeface="Verdana" panose="020B0604030504040204" pitchFamily="34" charset="0"/>
            </a:rPr>
            <a:t> något vinstsyfte utan ska drivas utifrån en självkostnadsprincip vilket innebär att man ska ha intäkter och kostnader som matchar varandra. Man kan också säga att man ska låta medlemmarna bo till så låg kostnad som möjligt samtidigt som fastighetens värde skall bibehållas.</a:t>
          </a:r>
        </a:p>
        <a:p>
          <a:r>
            <a:rPr lang="sv-SE" sz="1050">
              <a:solidFill>
                <a:schemeClr val="dk1"/>
              </a:solidFill>
              <a:effectLst/>
              <a:latin typeface="Verdana" panose="020B0604030504040204" pitchFamily="34" charset="0"/>
              <a:ea typeface="Verdana" panose="020B0604030504040204" pitchFamily="34" charset="0"/>
              <a:cs typeface="Verdana" panose="020B0604030504040204" pitchFamily="34" charset="0"/>
            </a:rPr>
            <a:t> </a:t>
          </a:r>
        </a:p>
        <a:p>
          <a:r>
            <a:rPr lang="sv-SE" sz="1050">
              <a:solidFill>
                <a:schemeClr val="dk1"/>
              </a:solidFill>
              <a:effectLst/>
              <a:latin typeface="Verdana" panose="020B0604030504040204" pitchFamily="34" charset="0"/>
              <a:ea typeface="Verdana" panose="020B0604030504040204" pitchFamily="34" charset="0"/>
              <a:cs typeface="Verdana" panose="020B0604030504040204" pitchFamily="34" charset="0"/>
            </a:rPr>
            <a:t>Utifrån detta kan man dra slutsatsen att det ekonomiska målet är att fastigheten sköts på ett sådant sätt att värdet av bostadsrätten utvecklas positivt. För att det ska ske krävs att föreningen:</a:t>
          </a:r>
        </a:p>
        <a:p>
          <a:r>
            <a:rPr lang="sv-SE" sz="1050">
              <a:solidFill>
                <a:schemeClr val="dk1"/>
              </a:solidFill>
              <a:effectLst/>
              <a:latin typeface="Verdana" panose="020B0604030504040204" pitchFamily="34" charset="0"/>
              <a:ea typeface="Verdana" panose="020B0604030504040204" pitchFamily="34" charset="0"/>
              <a:cs typeface="Verdana" panose="020B0604030504040204" pitchFamily="34" charset="0"/>
            </a:rPr>
            <a:t> </a:t>
          </a:r>
        </a:p>
        <a:p>
          <a:pPr lvl="0"/>
          <a:r>
            <a:rPr lang="sv-SE" sz="1050">
              <a:solidFill>
                <a:schemeClr val="dk1"/>
              </a:solidFill>
              <a:effectLst/>
              <a:latin typeface="Verdana" panose="020B0604030504040204" pitchFamily="34" charset="0"/>
              <a:ea typeface="Verdana" panose="020B0604030504040204" pitchFamily="34" charset="0"/>
              <a:cs typeface="Verdana" panose="020B0604030504040204" pitchFamily="34" charset="0"/>
            </a:rPr>
            <a:t>	- Kan betala sina löpande utgifter (drift, administration, försäkring, skatt, räntor), dock inte täcka 	sina avskrivningar (beroende på</a:t>
          </a:r>
          <a:r>
            <a:rPr lang="sv-SE" sz="105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om ni enligt era stadgar måste täcka alla kostnader eller bara 	utgifterna)</a:t>
          </a:r>
          <a:endParaRPr lang="sv-SE" sz="1050">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pPr lvl="0"/>
          <a:r>
            <a:rPr lang="sv-SE" sz="1050">
              <a:solidFill>
                <a:schemeClr val="dk1"/>
              </a:solidFill>
              <a:effectLst/>
              <a:latin typeface="Verdana" panose="020B0604030504040204" pitchFamily="34" charset="0"/>
              <a:ea typeface="Verdana" panose="020B0604030504040204" pitchFamily="34" charset="0"/>
              <a:cs typeface="Verdana" panose="020B0604030504040204" pitchFamily="34" charset="0"/>
            </a:rPr>
            <a:t>	- Kan avsätta medel för framtida underhåll (investeringar) samt nödvändiga amorteringar </a:t>
          </a:r>
        </a:p>
        <a:p>
          <a:r>
            <a:rPr lang="sv-SE" sz="1050">
              <a:solidFill>
                <a:schemeClr val="dk1"/>
              </a:solidFill>
              <a:effectLst/>
              <a:latin typeface="Verdana" panose="020B0604030504040204" pitchFamily="34" charset="0"/>
              <a:ea typeface="Verdana" panose="020B0604030504040204" pitchFamily="34" charset="0"/>
              <a:cs typeface="Verdana" panose="020B0604030504040204" pitchFamily="34" charset="0"/>
            </a:rPr>
            <a:t> </a:t>
          </a:r>
        </a:p>
        <a:p>
          <a:r>
            <a:rPr lang="sv-SE" sz="1050">
              <a:solidFill>
                <a:schemeClr val="dk1"/>
              </a:solidFill>
              <a:effectLst/>
              <a:latin typeface="Verdana" panose="020B0604030504040204" pitchFamily="34" charset="0"/>
              <a:ea typeface="Verdana" panose="020B0604030504040204" pitchFamily="34" charset="0"/>
              <a:cs typeface="Verdana" panose="020B0604030504040204" pitchFamily="34" charset="0"/>
            </a:rPr>
            <a:t>Ni i styrelsen behöver därför se över följande frågeställningar för att ta ställning till om ni behöver höja era avgifter:</a:t>
          </a:r>
        </a:p>
        <a:p>
          <a:r>
            <a:rPr lang="sv-SE" sz="1050">
              <a:solidFill>
                <a:schemeClr val="dk1"/>
              </a:solidFill>
              <a:effectLst/>
              <a:latin typeface="Verdana" panose="020B0604030504040204" pitchFamily="34" charset="0"/>
              <a:ea typeface="Verdana" panose="020B0604030504040204" pitchFamily="34" charset="0"/>
              <a:cs typeface="Verdana" panose="020B0604030504040204" pitchFamily="34" charset="0"/>
            </a:rPr>
            <a:t> </a:t>
          </a:r>
        </a:p>
        <a:p>
          <a:pPr lvl="0"/>
          <a:r>
            <a:rPr lang="sv-SE" sz="1050">
              <a:solidFill>
                <a:schemeClr val="dk1"/>
              </a:solidFill>
              <a:effectLst/>
              <a:latin typeface="Verdana" panose="020B0604030504040204" pitchFamily="34" charset="0"/>
              <a:ea typeface="Verdana" panose="020B0604030504040204" pitchFamily="34" charset="0"/>
              <a:cs typeface="Verdana" panose="020B0604030504040204" pitchFamily="34" charset="0"/>
            </a:rPr>
            <a:t>	1. Vilket underhållsbehov har föreningen inom de närmsta 5-10 åren?</a:t>
          </a:r>
        </a:p>
        <a:p>
          <a:pPr lvl="0"/>
          <a:r>
            <a:rPr lang="sv-SE" sz="1050">
              <a:solidFill>
                <a:schemeClr val="dk1"/>
              </a:solidFill>
              <a:effectLst/>
              <a:latin typeface="Verdana" panose="020B0604030504040204" pitchFamily="34" charset="0"/>
              <a:ea typeface="Verdana" panose="020B0604030504040204" pitchFamily="34" charset="0"/>
              <a:cs typeface="Verdana" panose="020B0604030504040204" pitchFamily="34" charset="0"/>
            </a:rPr>
            <a:t>	2. Hur mycket beräknas underhållet för kommande 5-10 år kosta?</a:t>
          </a:r>
        </a:p>
        <a:p>
          <a:pPr lvl="0"/>
          <a:r>
            <a:rPr lang="sv-SE" sz="1050">
              <a:solidFill>
                <a:schemeClr val="dk1"/>
              </a:solidFill>
              <a:effectLst/>
              <a:latin typeface="Verdana" panose="020B0604030504040204" pitchFamily="34" charset="0"/>
              <a:ea typeface="Verdana" panose="020B0604030504040204" pitchFamily="34" charset="0"/>
              <a:cs typeface="Verdana" panose="020B0604030504040204" pitchFamily="34" charset="0"/>
            </a:rPr>
            <a:t>	3. Hur mycket sparade medel kan nyttjas till underhåll?</a:t>
          </a:r>
        </a:p>
        <a:p>
          <a:pPr lvl="0"/>
          <a:r>
            <a:rPr lang="sv-SE" sz="1050">
              <a:solidFill>
                <a:schemeClr val="dk1"/>
              </a:solidFill>
              <a:effectLst/>
              <a:latin typeface="Verdana" panose="020B0604030504040204" pitchFamily="34" charset="0"/>
              <a:ea typeface="Verdana" panose="020B0604030504040204" pitchFamily="34" charset="0"/>
              <a:cs typeface="Verdana" panose="020B0604030504040204" pitchFamily="34" charset="0"/>
            </a:rPr>
            <a:t>	4. Vilken lånebild har föreningen idag? Ska en del av underhållet </a:t>
          </a:r>
        </a:p>
        <a:p>
          <a:pPr lvl="0"/>
          <a:r>
            <a:rPr lang="sv-SE" sz="1050">
              <a:solidFill>
                <a:schemeClr val="dk1"/>
              </a:solidFill>
              <a:effectLst/>
              <a:latin typeface="Verdana" panose="020B0604030504040204" pitchFamily="34" charset="0"/>
              <a:ea typeface="Verdana" panose="020B0604030504040204" pitchFamily="34" charset="0"/>
              <a:cs typeface="Verdana" panose="020B0604030504040204" pitchFamily="34" charset="0"/>
            </a:rPr>
            <a:t>	    framöver finansieras genom lån?</a:t>
          </a:r>
        </a:p>
        <a:p>
          <a:r>
            <a:rPr lang="sv-SE" sz="1050">
              <a:solidFill>
                <a:schemeClr val="dk1"/>
              </a:solidFill>
              <a:effectLst/>
              <a:latin typeface="Verdana" panose="020B0604030504040204" pitchFamily="34" charset="0"/>
              <a:ea typeface="Verdana" panose="020B0604030504040204" pitchFamily="34" charset="0"/>
              <a:cs typeface="Verdana" panose="020B0604030504040204" pitchFamily="34" charset="0"/>
            </a:rPr>
            <a:t> </a:t>
          </a:r>
        </a:p>
        <a:p>
          <a:r>
            <a:rPr lang="sv-SE" sz="1050">
              <a:solidFill>
                <a:schemeClr val="dk1"/>
              </a:solidFill>
              <a:effectLst/>
              <a:latin typeface="Verdana" panose="020B0604030504040204" pitchFamily="34" charset="0"/>
              <a:ea typeface="Verdana" panose="020B0604030504040204" pitchFamily="34" charset="0"/>
              <a:cs typeface="Verdana" panose="020B0604030504040204" pitchFamily="34" charset="0"/>
            </a:rPr>
            <a:t> </a:t>
          </a:r>
          <a:r>
            <a:rPr lang="sv-SE" sz="1050" i="1">
              <a:solidFill>
                <a:schemeClr val="dk1"/>
              </a:solidFill>
              <a:effectLst/>
              <a:latin typeface="Verdana" panose="020B0604030504040204" pitchFamily="34" charset="0"/>
              <a:ea typeface="Verdana" panose="020B0604030504040204" pitchFamily="34" charset="0"/>
              <a:cs typeface="Verdana" panose="020B0604030504040204" pitchFamily="34" charset="0"/>
            </a:rPr>
            <a:t>”Se över hur stor del av underhållet ni ska finansiera med nya lån och vad det innebär i ökad räntekostnad och lägg in det i budgeten. Vad gäller de investeringar som ska finansieras genom överskott får ni räkna ut hur mycket det är och justera avgiften för att klara det. En sak ni inte ska glömma bort är att titta på hur mycket pengar som redan finns i kassan för att se om ni börjar med ett över- eller underskott. Vi rekommenderar</a:t>
          </a:r>
          <a:r>
            <a:rPr lang="sv-SE" sz="1050" i="1"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a:t>
          </a:r>
          <a:r>
            <a:rPr lang="sv-SE" sz="1050" i="1">
              <a:solidFill>
                <a:schemeClr val="dk1"/>
              </a:solidFill>
              <a:effectLst/>
              <a:latin typeface="Verdana" panose="020B0604030504040204" pitchFamily="34" charset="0"/>
              <a:ea typeface="Verdana" panose="020B0604030504040204" pitchFamily="34" charset="0"/>
              <a:cs typeface="Verdana" panose="020B0604030504040204" pitchFamily="34" charset="0"/>
            </a:rPr>
            <a:t>att ni har en buffert på kontot om minst 10.000 kr per lägenhet.”</a:t>
          </a:r>
          <a:endParaRPr lang="sv-SE" sz="1050">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filterMode="1">
    <tabColor rgb="FFA7F7F7"/>
  </sheetPr>
  <dimension ref="A1:K594"/>
  <sheetViews>
    <sheetView showGridLines="0" tabSelected="1" zoomScaleNormal="100" workbookViewId="0">
      <selection activeCell="F26" sqref="F26"/>
    </sheetView>
  </sheetViews>
  <sheetFormatPr defaultColWidth="8.85546875" defaultRowHeight="15" x14ac:dyDescent="0.25"/>
  <cols>
    <col min="1" max="1" width="2.85546875" style="37" customWidth="1"/>
    <col min="2" max="2" width="28.5703125" customWidth="1"/>
    <col min="3" max="3" width="12.42578125" customWidth="1"/>
    <col min="4" max="4" width="12.28515625" customWidth="1"/>
    <col min="5" max="5" width="12.42578125" customWidth="1"/>
    <col min="6" max="6" width="12" customWidth="1"/>
    <col min="7" max="7" width="22.42578125" style="40" customWidth="1"/>
    <col min="9" max="9" width="10" bestFit="1" customWidth="1"/>
    <col min="10" max="10" width="37.7109375" bestFit="1" customWidth="1"/>
    <col min="11" max="11" width="12.7109375" bestFit="1" customWidth="1"/>
  </cols>
  <sheetData>
    <row r="1" spans="1:11" ht="41.45" customHeight="1" x14ac:dyDescent="0.25">
      <c r="A1" s="1">
        <v>37200</v>
      </c>
      <c r="B1" s="2"/>
      <c r="C1" s="87" t="s">
        <v>598</v>
      </c>
      <c r="D1" s="87"/>
      <c r="E1" s="87"/>
      <c r="F1" s="87"/>
      <c r="G1" s="87"/>
    </row>
    <row r="2" spans="1:11" x14ac:dyDescent="0.25">
      <c r="A2" s="1"/>
      <c r="B2" s="3"/>
      <c r="C2" s="3"/>
      <c r="D2" s="3"/>
      <c r="E2" s="4"/>
      <c r="F2" s="5"/>
      <c r="G2" s="5"/>
    </row>
    <row r="3" spans="1:11" x14ac:dyDescent="0.25">
      <c r="A3" s="6">
        <v>1</v>
      </c>
      <c r="B3" s="7"/>
      <c r="C3" s="8"/>
      <c r="D3" s="8"/>
      <c r="E3" s="8"/>
      <c r="F3" s="8"/>
      <c r="G3" s="9"/>
    </row>
    <row r="4" spans="1:11" x14ac:dyDescent="0.25">
      <c r="A4" s="6">
        <v>1</v>
      </c>
      <c r="B4" s="10"/>
      <c r="C4" s="8" t="s">
        <v>599</v>
      </c>
      <c r="D4" s="8" t="s">
        <v>600</v>
      </c>
      <c r="E4" s="8" t="s">
        <v>601</v>
      </c>
      <c r="F4" s="8" t="s">
        <v>602</v>
      </c>
      <c r="G4" s="11"/>
    </row>
    <row r="5" spans="1:11" x14ac:dyDescent="0.25">
      <c r="A5" s="6">
        <v>1</v>
      </c>
      <c r="B5" s="10"/>
      <c r="C5" s="12" t="s">
        <v>0</v>
      </c>
      <c r="D5" s="12" t="s">
        <v>1</v>
      </c>
      <c r="E5" s="12" t="s">
        <v>0</v>
      </c>
      <c r="F5" s="12" t="s">
        <v>1</v>
      </c>
      <c r="G5" s="13" t="s">
        <v>2</v>
      </c>
    </row>
    <row r="6" spans="1:11" ht="14.45" customHeight="1" x14ac:dyDescent="0.25">
      <c r="A6" s="6">
        <v>1</v>
      </c>
      <c r="B6" s="10"/>
      <c r="C6" s="14"/>
      <c r="D6" s="14"/>
      <c r="E6" s="14"/>
      <c r="F6" s="14"/>
      <c r="G6" s="14"/>
      <c r="J6" s="15"/>
    </row>
    <row r="7" spans="1:11" ht="14.45" customHeight="1" x14ac:dyDescent="0.25">
      <c r="A7" s="6">
        <v>1</v>
      </c>
      <c r="B7" s="10"/>
      <c r="C7" s="14"/>
      <c r="D7" s="14"/>
      <c r="E7" s="14"/>
      <c r="F7" s="14"/>
      <c r="G7" s="14"/>
    </row>
    <row r="8" spans="1:11" ht="18.75" x14ac:dyDescent="0.3">
      <c r="A8" s="6">
        <v>1</v>
      </c>
      <c r="B8" s="10"/>
      <c r="C8" s="14"/>
      <c r="D8" s="14"/>
      <c r="E8" s="14"/>
      <c r="F8" s="14"/>
      <c r="G8" s="14"/>
      <c r="J8" s="83" t="s">
        <v>612</v>
      </c>
    </row>
    <row r="9" spans="1:11" x14ac:dyDescent="0.25">
      <c r="A9" s="16">
        <v>1</v>
      </c>
      <c r="B9" s="17" t="s">
        <v>3</v>
      </c>
      <c r="C9" s="18"/>
      <c r="D9" s="18"/>
      <c r="E9" s="18"/>
      <c r="F9" s="18"/>
      <c r="G9" s="18"/>
    </row>
    <row r="10" spans="1:11" x14ac:dyDescent="0.25">
      <c r="A10" s="16">
        <v>1</v>
      </c>
      <c r="B10" s="19" t="s">
        <v>4</v>
      </c>
      <c r="C10" s="20"/>
      <c r="D10" s="20"/>
      <c r="E10" s="20"/>
      <c r="F10" s="20"/>
      <c r="G10" s="20"/>
      <c r="J10" s="84" t="s">
        <v>610</v>
      </c>
      <c r="K10" s="84">
        <v>2655</v>
      </c>
    </row>
    <row r="11" spans="1:11" ht="14.45" hidden="1" customHeight="1" x14ac:dyDescent="0.25">
      <c r="A11" s="21">
        <f>IF(SUM(C11:F11)=0,0,1)</f>
        <v>0</v>
      </c>
      <c r="B11" s="22" t="s">
        <v>5</v>
      </c>
      <c r="C11" s="23">
        <v>0</v>
      </c>
      <c r="D11" s="23">
        <v>0</v>
      </c>
      <c r="E11" s="23">
        <v>0</v>
      </c>
      <c r="F11" s="23">
        <v>0</v>
      </c>
      <c r="G11" s="24"/>
    </row>
    <row r="12" spans="1:11" ht="14.45" hidden="1" customHeight="1" x14ac:dyDescent="0.25">
      <c r="A12" s="21">
        <f t="shared" ref="A12:A75" si="0">IF(SUM(C12:F12)=0,0,1)</f>
        <v>0</v>
      </c>
      <c r="B12" s="22" t="s">
        <v>6</v>
      </c>
      <c r="C12" s="23">
        <v>0</v>
      </c>
      <c r="D12" s="23">
        <v>0</v>
      </c>
      <c r="E12" s="23">
        <v>0</v>
      </c>
      <c r="F12" s="23">
        <v>0</v>
      </c>
      <c r="G12" s="24"/>
    </row>
    <row r="13" spans="1:11" x14ac:dyDescent="0.25">
      <c r="A13" s="21">
        <f t="shared" si="0"/>
        <v>1</v>
      </c>
      <c r="B13" s="22" t="s">
        <v>7</v>
      </c>
      <c r="C13" s="23">
        <v>37200</v>
      </c>
      <c r="D13" s="23">
        <v>37206</v>
      </c>
      <c r="E13" s="23">
        <v>24800</v>
      </c>
      <c r="F13" s="23">
        <v>37200</v>
      </c>
      <c r="G13" s="24"/>
      <c r="J13" s="84" t="s">
        <v>609</v>
      </c>
      <c r="K13" s="84">
        <f>K10/62.5</f>
        <v>42.48</v>
      </c>
    </row>
    <row r="14" spans="1:11" x14ac:dyDescent="0.25">
      <c r="A14" s="21">
        <f t="shared" si="0"/>
        <v>1</v>
      </c>
      <c r="B14" s="22" t="s">
        <v>8</v>
      </c>
      <c r="C14" s="23">
        <v>743898</v>
      </c>
      <c r="D14" s="23">
        <v>746245</v>
      </c>
      <c r="E14" s="23">
        <v>488293.26</v>
      </c>
      <c r="F14" s="23">
        <v>749800</v>
      </c>
      <c r="G14" s="24"/>
      <c r="J14" s="84" t="s">
        <v>608</v>
      </c>
      <c r="K14" s="84">
        <v>170</v>
      </c>
    </row>
    <row r="15" spans="1:11" x14ac:dyDescent="0.25">
      <c r="A15" s="21">
        <f t="shared" si="0"/>
        <v>1</v>
      </c>
      <c r="B15" s="22" t="s">
        <v>9</v>
      </c>
      <c r="C15" s="23">
        <v>7399.3190000000004</v>
      </c>
      <c r="D15" s="23">
        <v>7399</v>
      </c>
      <c r="E15" s="23">
        <v>1851.42</v>
      </c>
      <c r="F15" s="23">
        <v>0</v>
      </c>
      <c r="G15" s="24"/>
      <c r="J15" s="84" t="s">
        <v>607</v>
      </c>
      <c r="K15" s="85">
        <f>170*K13*12</f>
        <v>86659.199999999997</v>
      </c>
    </row>
    <row r="16" spans="1:11" hidden="1" x14ac:dyDescent="0.25">
      <c r="A16" s="21">
        <f>IF(SUM(C16:F16)=0,0,1)</f>
        <v>0</v>
      </c>
      <c r="B16" s="22" t="s">
        <v>10</v>
      </c>
      <c r="C16" s="23">
        <v>0</v>
      </c>
      <c r="D16" s="23">
        <v>0</v>
      </c>
      <c r="E16" s="23">
        <v>0</v>
      </c>
      <c r="F16" s="23">
        <v>0</v>
      </c>
      <c r="G16" s="24"/>
    </row>
    <row r="17" spans="1:11" hidden="1" x14ac:dyDescent="0.25">
      <c r="A17" s="21">
        <f t="shared" si="0"/>
        <v>0</v>
      </c>
      <c r="B17" s="22" t="s">
        <v>11</v>
      </c>
      <c r="C17" s="23">
        <v>0</v>
      </c>
      <c r="D17" s="23">
        <v>0</v>
      </c>
      <c r="E17" s="23">
        <v>0</v>
      </c>
      <c r="F17" s="23">
        <v>0</v>
      </c>
      <c r="G17" s="24"/>
    </row>
    <row r="18" spans="1:11" hidden="1" x14ac:dyDescent="0.25">
      <c r="A18" s="21">
        <f t="shared" si="0"/>
        <v>0</v>
      </c>
      <c r="B18" s="22" t="s">
        <v>12</v>
      </c>
      <c r="C18" s="23">
        <v>0</v>
      </c>
      <c r="D18" s="23">
        <v>0</v>
      </c>
      <c r="E18" s="23">
        <v>0</v>
      </c>
      <c r="F18" s="23">
        <v>0</v>
      </c>
      <c r="G18" s="24"/>
    </row>
    <row r="19" spans="1:11" hidden="1" x14ac:dyDescent="0.25">
      <c r="A19" s="21">
        <f t="shared" si="0"/>
        <v>0</v>
      </c>
      <c r="B19" s="22" t="s">
        <v>13</v>
      </c>
      <c r="C19" s="23">
        <v>0</v>
      </c>
      <c r="D19" s="23">
        <v>0</v>
      </c>
      <c r="E19" s="23">
        <v>0</v>
      </c>
      <c r="F19" s="23">
        <v>0</v>
      </c>
      <c r="G19" s="24"/>
    </row>
    <row r="20" spans="1:11" hidden="1" x14ac:dyDescent="0.25">
      <c r="A20" s="21">
        <f t="shared" si="0"/>
        <v>0</v>
      </c>
      <c r="B20" s="22" t="s">
        <v>14</v>
      </c>
      <c r="C20" s="23">
        <v>0</v>
      </c>
      <c r="D20" s="23">
        <v>0</v>
      </c>
      <c r="E20" s="23">
        <v>0</v>
      </c>
      <c r="F20" s="23">
        <v>0</v>
      </c>
      <c r="G20" s="24"/>
    </row>
    <row r="21" spans="1:11" hidden="1" x14ac:dyDescent="0.25">
      <c r="A21" s="21">
        <f t="shared" si="0"/>
        <v>0</v>
      </c>
      <c r="B21" s="22" t="s">
        <v>15</v>
      </c>
      <c r="C21" s="23">
        <v>0</v>
      </c>
      <c r="D21" s="23">
        <v>0</v>
      </c>
      <c r="E21" s="23">
        <v>0</v>
      </c>
      <c r="F21" s="23">
        <v>0</v>
      </c>
      <c r="G21" s="24"/>
    </row>
    <row r="22" spans="1:11" x14ac:dyDescent="0.25">
      <c r="A22" s="21">
        <f t="shared" si="0"/>
        <v>1</v>
      </c>
      <c r="B22" s="22" t="s">
        <v>16</v>
      </c>
      <c r="C22" s="23">
        <v>788092</v>
      </c>
      <c r="D22" s="23">
        <v>788139</v>
      </c>
      <c r="E22" s="23">
        <v>525472</v>
      </c>
      <c r="F22" s="23">
        <f>(788140+K15*K22/12)*(1-K25)</f>
        <v>817338.2</v>
      </c>
      <c r="G22" s="24" t="s">
        <v>613</v>
      </c>
      <c r="J22" s="84" t="s">
        <v>606</v>
      </c>
      <c r="K22" s="84">
        <v>10</v>
      </c>
    </row>
    <row r="23" spans="1:11" hidden="1" x14ac:dyDescent="0.25">
      <c r="A23" s="21">
        <f t="shared" si="0"/>
        <v>0</v>
      </c>
      <c r="B23" s="22" t="s">
        <v>17</v>
      </c>
      <c r="C23" s="23">
        <v>0</v>
      </c>
      <c r="D23" s="23">
        <v>0</v>
      </c>
      <c r="E23" s="23">
        <v>0</v>
      </c>
      <c r="F23" s="23">
        <v>0</v>
      </c>
      <c r="G23" s="24"/>
    </row>
    <row r="24" spans="1:11" hidden="1" x14ac:dyDescent="0.25">
      <c r="A24" s="21">
        <f t="shared" si="0"/>
        <v>0</v>
      </c>
      <c r="B24" s="22" t="s">
        <v>18</v>
      </c>
      <c r="C24" s="23">
        <v>0</v>
      </c>
      <c r="D24" s="23">
        <v>0</v>
      </c>
      <c r="E24" s="23">
        <v>0</v>
      </c>
      <c r="F24" s="23">
        <v>0</v>
      </c>
      <c r="G24" s="24"/>
    </row>
    <row r="25" spans="1:11" x14ac:dyDescent="0.25">
      <c r="A25" s="21">
        <f t="shared" si="0"/>
        <v>1</v>
      </c>
      <c r="B25" s="22" t="s">
        <v>19</v>
      </c>
      <c r="C25" s="23">
        <v>50319.360000000001</v>
      </c>
      <c r="D25" s="23">
        <v>50319</v>
      </c>
      <c r="E25" s="23">
        <v>31804.74</v>
      </c>
      <c r="F25" s="23">
        <v>58540</v>
      </c>
      <c r="G25" s="24"/>
      <c r="J25" s="84" t="s">
        <v>611</v>
      </c>
      <c r="K25" s="86">
        <v>0.05</v>
      </c>
    </row>
    <row r="26" spans="1:11" x14ac:dyDescent="0.25">
      <c r="A26" s="21">
        <f t="shared" si="0"/>
        <v>1</v>
      </c>
      <c r="B26" s="22" t="s">
        <v>20</v>
      </c>
      <c r="C26" s="23">
        <v>594.96</v>
      </c>
      <c r="D26" s="23">
        <v>595</v>
      </c>
      <c r="E26" s="23">
        <v>148.74</v>
      </c>
      <c r="F26" s="23">
        <v>0</v>
      </c>
      <c r="G26" s="24"/>
    </row>
    <row r="27" spans="1:11" hidden="1" x14ac:dyDescent="0.25">
      <c r="A27" s="21">
        <f t="shared" si="0"/>
        <v>0</v>
      </c>
      <c r="B27" s="22" t="s">
        <v>21</v>
      </c>
      <c r="C27" s="23">
        <v>0</v>
      </c>
      <c r="D27" s="23">
        <v>0</v>
      </c>
      <c r="E27" s="23">
        <v>0</v>
      </c>
      <c r="F27" s="23">
        <v>0</v>
      </c>
      <c r="G27" s="24"/>
    </row>
    <row r="28" spans="1:11" hidden="1" x14ac:dyDescent="0.25">
      <c r="A28" s="21">
        <f t="shared" si="0"/>
        <v>0</v>
      </c>
      <c r="B28" s="22" t="s">
        <v>22</v>
      </c>
      <c r="C28" s="23">
        <v>0</v>
      </c>
      <c r="D28" s="23">
        <v>0</v>
      </c>
      <c r="E28" s="23">
        <v>0</v>
      </c>
      <c r="F28" s="23">
        <v>0</v>
      </c>
      <c r="G28" s="24"/>
    </row>
    <row r="29" spans="1:11" hidden="1" x14ac:dyDescent="0.25">
      <c r="A29" s="21">
        <f t="shared" si="0"/>
        <v>0</v>
      </c>
      <c r="B29" s="22" t="s">
        <v>23</v>
      </c>
      <c r="C29" s="23">
        <v>0</v>
      </c>
      <c r="D29" s="23">
        <v>0</v>
      </c>
      <c r="E29" s="23">
        <v>0</v>
      </c>
      <c r="F29" s="23">
        <v>0</v>
      </c>
      <c r="G29" s="24"/>
    </row>
    <row r="30" spans="1:11" hidden="1" x14ac:dyDescent="0.25">
      <c r="A30" s="21">
        <f t="shared" si="0"/>
        <v>0</v>
      </c>
      <c r="B30" s="22" t="s">
        <v>24</v>
      </c>
      <c r="C30" s="23">
        <v>0</v>
      </c>
      <c r="D30" s="23">
        <v>0</v>
      </c>
      <c r="E30" s="23">
        <v>0</v>
      </c>
      <c r="F30" s="23">
        <v>0</v>
      </c>
      <c r="G30" s="24"/>
    </row>
    <row r="31" spans="1:11" hidden="1" x14ac:dyDescent="0.25">
      <c r="A31" s="21">
        <f t="shared" si="0"/>
        <v>0</v>
      </c>
      <c r="B31" s="22" t="s">
        <v>25</v>
      </c>
      <c r="C31" s="23">
        <v>0</v>
      </c>
      <c r="D31" s="23">
        <v>0</v>
      </c>
      <c r="E31" s="23">
        <v>0</v>
      </c>
      <c r="F31" s="23">
        <v>0</v>
      </c>
      <c r="G31" s="24"/>
    </row>
    <row r="32" spans="1:11" hidden="1" x14ac:dyDescent="0.25">
      <c r="A32" s="21">
        <f t="shared" si="0"/>
        <v>0</v>
      </c>
      <c r="B32" s="22" t="s">
        <v>26</v>
      </c>
      <c r="C32" s="23">
        <v>0</v>
      </c>
      <c r="D32" s="23">
        <v>0</v>
      </c>
      <c r="E32" s="23">
        <v>0</v>
      </c>
      <c r="F32" s="23">
        <v>0</v>
      </c>
      <c r="G32" s="24"/>
    </row>
    <row r="33" spans="1:7" hidden="1" x14ac:dyDescent="0.25">
      <c r="A33" s="21">
        <f t="shared" si="0"/>
        <v>0</v>
      </c>
      <c r="B33" s="22" t="s">
        <v>27</v>
      </c>
      <c r="C33" s="23">
        <v>0</v>
      </c>
      <c r="D33" s="23">
        <v>0</v>
      </c>
      <c r="E33" s="23">
        <v>0</v>
      </c>
      <c r="F33" s="23">
        <v>0</v>
      </c>
      <c r="G33" s="24"/>
    </row>
    <row r="34" spans="1:7" hidden="1" x14ac:dyDescent="0.25">
      <c r="A34" s="21">
        <f t="shared" si="0"/>
        <v>0</v>
      </c>
      <c r="B34" s="22" t="s">
        <v>28</v>
      </c>
      <c r="C34" s="23">
        <v>0</v>
      </c>
      <c r="D34" s="23">
        <v>0</v>
      </c>
      <c r="E34" s="23">
        <v>0</v>
      </c>
      <c r="F34" s="23">
        <v>0</v>
      </c>
      <c r="G34" s="24"/>
    </row>
    <row r="35" spans="1:7" hidden="1" x14ac:dyDescent="0.25">
      <c r="A35" s="21">
        <f t="shared" si="0"/>
        <v>0</v>
      </c>
      <c r="B35" s="22" t="s">
        <v>29</v>
      </c>
      <c r="C35" s="23">
        <v>0</v>
      </c>
      <c r="D35" s="23">
        <v>0</v>
      </c>
      <c r="E35" s="23">
        <v>0</v>
      </c>
      <c r="F35" s="23">
        <v>0</v>
      </c>
      <c r="G35" s="24"/>
    </row>
    <row r="36" spans="1:7" hidden="1" x14ac:dyDescent="0.25">
      <c r="A36" s="21">
        <f t="shared" si="0"/>
        <v>0</v>
      </c>
      <c r="B36" s="22" t="s">
        <v>30</v>
      </c>
      <c r="C36" s="23">
        <v>0</v>
      </c>
      <c r="D36" s="23">
        <v>0</v>
      </c>
      <c r="E36" s="23">
        <v>0</v>
      </c>
      <c r="F36" s="23">
        <v>0</v>
      </c>
      <c r="G36" s="24"/>
    </row>
    <row r="37" spans="1:7" hidden="1" x14ac:dyDescent="0.25">
      <c r="A37" s="21">
        <f t="shared" si="0"/>
        <v>0</v>
      </c>
      <c r="B37" s="22" t="s">
        <v>31</v>
      </c>
      <c r="C37" s="23">
        <v>0</v>
      </c>
      <c r="D37" s="23">
        <v>0</v>
      </c>
      <c r="E37" s="23">
        <v>0</v>
      </c>
      <c r="F37" s="23">
        <v>0</v>
      </c>
      <c r="G37" s="24"/>
    </row>
    <row r="38" spans="1:7" hidden="1" x14ac:dyDescent="0.25">
      <c r="A38" s="21">
        <f t="shared" si="0"/>
        <v>0</v>
      </c>
      <c r="B38" s="22" t="s">
        <v>32</v>
      </c>
      <c r="C38" s="23">
        <v>0</v>
      </c>
      <c r="D38" s="23">
        <v>0</v>
      </c>
      <c r="E38" s="23">
        <v>0</v>
      </c>
      <c r="F38" s="23">
        <v>0</v>
      </c>
      <c r="G38" s="24"/>
    </row>
    <row r="39" spans="1:7" hidden="1" x14ac:dyDescent="0.25">
      <c r="A39" s="21">
        <f t="shared" si="0"/>
        <v>0</v>
      </c>
      <c r="B39" s="22" t="s">
        <v>33</v>
      </c>
      <c r="C39" s="23">
        <v>0</v>
      </c>
      <c r="D39" s="23">
        <v>0</v>
      </c>
      <c r="E39" s="23">
        <v>0</v>
      </c>
      <c r="F39" s="23">
        <v>0</v>
      </c>
      <c r="G39" s="24"/>
    </row>
    <row r="40" spans="1:7" hidden="1" x14ac:dyDescent="0.25">
      <c r="A40" s="21">
        <f t="shared" si="0"/>
        <v>0</v>
      </c>
      <c r="B40" s="22" t="s">
        <v>34</v>
      </c>
      <c r="C40" s="23">
        <v>0</v>
      </c>
      <c r="D40" s="23">
        <v>0</v>
      </c>
      <c r="E40" s="23">
        <v>0</v>
      </c>
      <c r="F40" s="23">
        <v>0</v>
      </c>
      <c r="G40" s="24"/>
    </row>
    <row r="41" spans="1:7" hidden="1" x14ac:dyDescent="0.25">
      <c r="A41" s="21">
        <f t="shared" si="0"/>
        <v>0</v>
      </c>
      <c r="B41" s="22" t="s">
        <v>35</v>
      </c>
      <c r="C41" s="23">
        <v>0</v>
      </c>
      <c r="D41" s="23">
        <v>0</v>
      </c>
      <c r="E41" s="23">
        <v>0</v>
      </c>
      <c r="F41" s="23">
        <v>0</v>
      </c>
      <c r="G41" s="24"/>
    </row>
    <row r="42" spans="1:7" hidden="1" x14ac:dyDescent="0.25">
      <c r="A42" s="21">
        <f t="shared" si="0"/>
        <v>0</v>
      </c>
      <c r="B42" s="22" t="s">
        <v>36</v>
      </c>
      <c r="C42" s="23">
        <v>0</v>
      </c>
      <c r="D42" s="23">
        <v>0</v>
      </c>
      <c r="E42" s="23">
        <v>0</v>
      </c>
      <c r="F42" s="23">
        <v>0</v>
      </c>
      <c r="G42" s="24"/>
    </row>
    <row r="43" spans="1:7" hidden="1" x14ac:dyDescent="0.25">
      <c r="A43" s="21">
        <f t="shared" si="0"/>
        <v>0</v>
      </c>
      <c r="B43" s="22" t="s">
        <v>37</v>
      </c>
      <c r="C43" s="23">
        <v>0</v>
      </c>
      <c r="D43" s="23">
        <v>0</v>
      </c>
      <c r="E43" s="23">
        <v>0</v>
      </c>
      <c r="F43" s="23">
        <v>0</v>
      </c>
      <c r="G43" s="24"/>
    </row>
    <row r="44" spans="1:7" hidden="1" x14ac:dyDescent="0.25">
      <c r="A44" s="21">
        <f t="shared" si="0"/>
        <v>0</v>
      </c>
      <c r="B44" s="22" t="s">
        <v>38</v>
      </c>
      <c r="C44" s="23">
        <v>0</v>
      </c>
      <c r="D44" s="23">
        <v>0</v>
      </c>
      <c r="E44" s="23">
        <v>0</v>
      </c>
      <c r="F44" s="23">
        <v>0</v>
      </c>
      <c r="G44" s="24"/>
    </row>
    <row r="45" spans="1:7" hidden="1" x14ac:dyDescent="0.25">
      <c r="A45" s="21">
        <f t="shared" si="0"/>
        <v>0</v>
      </c>
      <c r="B45" s="22" t="s">
        <v>39</v>
      </c>
      <c r="C45" s="23">
        <v>0</v>
      </c>
      <c r="D45" s="23">
        <v>0</v>
      </c>
      <c r="E45" s="23">
        <v>0</v>
      </c>
      <c r="F45" s="23">
        <v>0</v>
      </c>
      <c r="G45" s="24"/>
    </row>
    <row r="46" spans="1:7" hidden="1" x14ac:dyDescent="0.25">
      <c r="A46" s="21">
        <f t="shared" si="0"/>
        <v>0</v>
      </c>
      <c r="B46" s="22" t="s">
        <v>40</v>
      </c>
      <c r="C46" s="23">
        <v>0</v>
      </c>
      <c r="D46" s="23">
        <v>0</v>
      </c>
      <c r="E46" s="23">
        <v>0</v>
      </c>
      <c r="F46" s="23">
        <v>0</v>
      </c>
      <c r="G46" s="24"/>
    </row>
    <row r="47" spans="1:7" hidden="1" x14ac:dyDescent="0.25">
      <c r="A47" s="21">
        <f t="shared" si="0"/>
        <v>0</v>
      </c>
      <c r="B47" s="22" t="s">
        <v>41</v>
      </c>
      <c r="C47" s="23">
        <v>0</v>
      </c>
      <c r="D47" s="23">
        <v>0</v>
      </c>
      <c r="E47" s="23">
        <v>0</v>
      </c>
      <c r="F47" s="23">
        <v>0</v>
      </c>
      <c r="G47" s="24"/>
    </row>
    <row r="48" spans="1:7" hidden="1" x14ac:dyDescent="0.25">
      <c r="A48" s="21">
        <f t="shared" si="0"/>
        <v>0</v>
      </c>
      <c r="B48" s="22" t="s">
        <v>42</v>
      </c>
      <c r="C48" s="23">
        <v>0</v>
      </c>
      <c r="D48" s="23">
        <v>0</v>
      </c>
      <c r="E48" s="23">
        <v>0</v>
      </c>
      <c r="F48" s="23">
        <v>0</v>
      </c>
      <c r="G48" s="24"/>
    </row>
    <row r="49" spans="1:7" hidden="1" x14ac:dyDescent="0.25">
      <c r="A49" s="21">
        <f t="shared" si="0"/>
        <v>0</v>
      </c>
      <c r="B49" s="22" t="s">
        <v>43</v>
      </c>
      <c r="C49" s="23">
        <v>0</v>
      </c>
      <c r="D49" s="23">
        <v>0</v>
      </c>
      <c r="E49" s="23">
        <v>0</v>
      </c>
      <c r="F49" s="23">
        <v>0</v>
      </c>
      <c r="G49" s="24"/>
    </row>
    <row r="50" spans="1:7" hidden="1" x14ac:dyDescent="0.25">
      <c r="A50" s="21">
        <f t="shared" si="0"/>
        <v>0</v>
      </c>
      <c r="B50" s="22" t="s">
        <v>44</v>
      </c>
      <c r="C50" s="23">
        <v>0</v>
      </c>
      <c r="D50" s="23">
        <v>0</v>
      </c>
      <c r="E50" s="23">
        <v>0</v>
      </c>
      <c r="F50" s="23">
        <v>0</v>
      </c>
      <c r="G50" s="24"/>
    </row>
    <row r="51" spans="1:7" hidden="1" x14ac:dyDescent="0.25">
      <c r="A51" s="21">
        <f t="shared" si="0"/>
        <v>0</v>
      </c>
      <c r="B51" s="22" t="s">
        <v>45</v>
      </c>
      <c r="C51" s="23">
        <v>0</v>
      </c>
      <c r="D51" s="23">
        <v>0</v>
      </c>
      <c r="E51" s="23">
        <v>0</v>
      </c>
      <c r="F51" s="23">
        <v>0</v>
      </c>
      <c r="G51" s="24"/>
    </row>
    <row r="52" spans="1:7" hidden="1" x14ac:dyDescent="0.25">
      <c r="A52" s="21">
        <f t="shared" si="0"/>
        <v>0</v>
      </c>
      <c r="B52" s="22" t="s">
        <v>46</v>
      </c>
      <c r="C52" s="23">
        <v>0</v>
      </c>
      <c r="D52" s="23">
        <v>0</v>
      </c>
      <c r="E52" s="23">
        <v>0</v>
      </c>
      <c r="F52" s="23">
        <v>0</v>
      </c>
      <c r="G52" s="24"/>
    </row>
    <row r="53" spans="1:7" hidden="1" x14ac:dyDescent="0.25">
      <c r="A53" s="21">
        <f t="shared" si="0"/>
        <v>0</v>
      </c>
      <c r="B53" s="22" t="s">
        <v>47</v>
      </c>
      <c r="C53" s="23">
        <v>0</v>
      </c>
      <c r="D53" s="23">
        <v>0</v>
      </c>
      <c r="E53" s="23">
        <v>0</v>
      </c>
      <c r="F53" s="23">
        <v>0</v>
      </c>
      <c r="G53" s="24"/>
    </row>
    <row r="54" spans="1:7" hidden="1" x14ac:dyDescent="0.25">
      <c r="A54" s="21">
        <f t="shared" si="0"/>
        <v>0</v>
      </c>
      <c r="B54" s="22" t="s">
        <v>48</v>
      </c>
      <c r="C54" s="23">
        <v>0</v>
      </c>
      <c r="D54" s="23">
        <v>0</v>
      </c>
      <c r="E54" s="23">
        <v>0</v>
      </c>
      <c r="F54" s="23">
        <v>0</v>
      </c>
      <c r="G54" s="24"/>
    </row>
    <row r="55" spans="1:7" hidden="1" x14ac:dyDescent="0.25">
      <c r="A55" s="21">
        <f t="shared" si="0"/>
        <v>0</v>
      </c>
      <c r="B55" s="22" t="s">
        <v>49</v>
      </c>
      <c r="C55" s="23">
        <v>0</v>
      </c>
      <c r="D55" s="23">
        <v>0</v>
      </c>
      <c r="E55" s="23">
        <v>0</v>
      </c>
      <c r="F55" s="23">
        <v>0</v>
      </c>
      <c r="G55" s="24"/>
    </row>
    <row r="56" spans="1:7" hidden="1" x14ac:dyDescent="0.25">
      <c r="A56" s="21">
        <f t="shared" si="0"/>
        <v>0</v>
      </c>
      <c r="B56" s="22" t="s">
        <v>50</v>
      </c>
      <c r="C56" s="23">
        <v>0</v>
      </c>
      <c r="D56" s="23">
        <v>0</v>
      </c>
      <c r="E56" s="23">
        <v>0</v>
      </c>
      <c r="F56" s="23">
        <v>0</v>
      </c>
      <c r="G56" s="24"/>
    </row>
    <row r="57" spans="1:7" hidden="1" x14ac:dyDescent="0.25">
      <c r="A57" s="21">
        <f t="shared" si="0"/>
        <v>0</v>
      </c>
      <c r="B57" s="22" t="s">
        <v>51</v>
      </c>
      <c r="C57" s="23">
        <v>0</v>
      </c>
      <c r="D57" s="23">
        <v>0</v>
      </c>
      <c r="E57" s="23">
        <v>0</v>
      </c>
      <c r="F57" s="23">
        <v>0</v>
      </c>
      <c r="G57" s="24"/>
    </row>
    <row r="58" spans="1:7" hidden="1" x14ac:dyDescent="0.25">
      <c r="A58" s="21">
        <f t="shared" si="0"/>
        <v>0</v>
      </c>
      <c r="B58" s="22" t="s">
        <v>52</v>
      </c>
      <c r="C58" s="23">
        <v>0</v>
      </c>
      <c r="D58" s="23">
        <v>0</v>
      </c>
      <c r="E58" s="23">
        <v>0</v>
      </c>
      <c r="F58" s="23">
        <v>0</v>
      </c>
      <c r="G58" s="24"/>
    </row>
    <row r="59" spans="1:7" hidden="1" x14ac:dyDescent="0.25">
      <c r="A59" s="21">
        <f t="shared" si="0"/>
        <v>0</v>
      </c>
      <c r="B59" s="22" t="s">
        <v>53</v>
      </c>
      <c r="C59" s="23">
        <v>0</v>
      </c>
      <c r="D59" s="23">
        <v>0</v>
      </c>
      <c r="E59" s="23">
        <v>0</v>
      </c>
      <c r="F59" s="23">
        <v>0</v>
      </c>
      <c r="G59" s="24"/>
    </row>
    <row r="60" spans="1:7" hidden="1" x14ac:dyDescent="0.25">
      <c r="A60" s="21">
        <f t="shared" si="0"/>
        <v>0</v>
      </c>
      <c r="B60" s="22" t="s">
        <v>54</v>
      </c>
      <c r="C60" s="23">
        <v>0</v>
      </c>
      <c r="D60" s="23">
        <v>0</v>
      </c>
      <c r="E60" s="23">
        <v>0</v>
      </c>
      <c r="F60" s="23">
        <v>0</v>
      </c>
      <c r="G60" s="24"/>
    </row>
    <row r="61" spans="1:7" hidden="1" x14ac:dyDescent="0.25">
      <c r="A61" s="21">
        <f t="shared" si="0"/>
        <v>0</v>
      </c>
      <c r="B61" s="22" t="s">
        <v>55</v>
      </c>
      <c r="C61" s="23">
        <v>0</v>
      </c>
      <c r="D61" s="23">
        <v>0</v>
      </c>
      <c r="E61" s="23">
        <v>0</v>
      </c>
      <c r="F61" s="23">
        <v>0</v>
      </c>
      <c r="G61" s="24"/>
    </row>
    <row r="62" spans="1:7" hidden="1" x14ac:dyDescent="0.25">
      <c r="A62" s="21">
        <f t="shared" si="0"/>
        <v>0</v>
      </c>
      <c r="B62" s="22" t="s">
        <v>56</v>
      </c>
      <c r="C62" s="23">
        <v>0</v>
      </c>
      <c r="D62" s="23">
        <v>0</v>
      </c>
      <c r="E62" s="23">
        <v>0</v>
      </c>
      <c r="F62" s="23">
        <v>0</v>
      </c>
      <c r="G62" s="24"/>
    </row>
    <row r="63" spans="1:7" hidden="1" x14ac:dyDescent="0.25">
      <c r="A63" s="21">
        <f t="shared" si="0"/>
        <v>0</v>
      </c>
      <c r="B63" s="22" t="s">
        <v>57</v>
      </c>
      <c r="C63" s="23">
        <v>0</v>
      </c>
      <c r="D63" s="23">
        <v>0</v>
      </c>
      <c r="E63" s="23">
        <v>0</v>
      </c>
      <c r="F63" s="23">
        <v>0</v>
      </c>
      <c r="G63" s="24"/>
    </row>
    <row r="64" spans="1:7" x14ac:dyDescent="0.25">
      <c r="A64" s="21">
        <f t="shared" si="0"/>
        <v>1</v>
      </c>
      <c r="B64" s="22" t="s">
        <v>58</v>
      </c>
      <c r="C64" s="23">
        <v>0</v>
      </c>
      <c r="D64" s="23">
        <v>0</v>
      </c>
      <c r="E64" s="23">
        <v>-1657</v>
      </c>
      <c r="F64" s="23">
        <v>0</v>
      </c>
      <c r="G64" s="24"/>
    </row>
    <row r="65" spans="1:7" hidden="1" x14ac:dyDescent="0.25">
      <c r="A65" s="21">
        <f t="shared" si="0"/>
        <v>0</v>
      </c>
      <c r="B65" s="22" t="s">
        <v>59</v>
      </c>
      <c r="C65" s="23">
        <v>0</v>
      </c>
      <c r="D65" s="23">
        <v>0</v>
      </c>
      <c r="E65" s="23">
        <v>0</v>
      </c>
      <c r="F65" s="23">
        <v>0</v>
      </c>
      <c r="G65" s="24"/>
    </row>
    <row r="66" spans="1:7" x14ac:dyDescent="0.25">
      <c r="A66" s="21">
        <f t="shared" si="0"/>
        <v>1</v>
      </c>
      <c r="B66" s="22" t="s">
        <v>60</v>
      </c>
      <c r="C66" s="23">
        <v>-25000</v>
      </c>
      <c r="D66" s="23">
        <v>0</v>
      </c>
      <c r="E66" s="23">
        <v>0</v>
      </c>
      <c r="F66" s="23">
        <v>0</v>
      </c>
      <c r="G66" s="24"/>
    </row>
    <row r="67" spans="1:7" hidden="1" x14ac:dyDescent="0.25">
      <c r="A67" s="21">
        <f t="shared" si="0"/>
        <v>0</v>
      </c>
      <c r="B67" s="22" t="s">
        <v>61</v>
      </c>
      <c r="C67" s="23">
        <v>0</v>
      </c>
      <c r="D67" s="23">
        <v>0</v>
      </c>
      <c r="E67" s="23">
        <v>0</v>
      </c>
      <c r="F67" s="23">
        <v>0</v>
      </c>
      <c r="G67" s="24"/>
    </row>
    <row r="68" spans="1:7" hidden="1" x14ac:dyDescent="0.25">
      <c r="A68" s="21">
        <f t="shared" si="0"/>
        <v>0</v>
      </c>
      <c r="B68" s="22" t="s">
        <v>62</v>
      </c>
      <c r="C68" s="23">
        <v>0</v>
      </c>
      <c r="D68" s="23">
        <v>0</v>
      </c>
      <c r="E68" s="23">
        <v>0</v>
      </c>
      <c r="F68" s="23">
        <v>0</v>
      </c>
      <c r="G68" s="24"/>
    </row>
    <row r="69" spans="1:7" x14ac:dyDescent="0.25">
      <c r="A69" s="21">
        <f t="shared" si="0"/>
        <v>1</v>
      </c>
      <c r="B69" s="22" t="s">
        <v>63</v>
      </c>
      <c r="C69" s="23">
        <v>3624</v>
      </c>
      <c r="D69" s="23">
        <v>3624</v>
      </c>
      <c r="E69" s="23">
        <v>2416</v>
      </c>
      <c r="F69" s="23">
        <v>0</v>
      </c>
      <c r="G69" s="24"/>
    </row>
    <row r="70" spans="1:7" x14ac:dyDescent="0.25">
      <c r="A70" s="21">
        <f t="shared" si="0"/>
        <v>1</v>
      </c>
      <c r="B70" s="22" t="s">
        <v>64</v>
      </c>
      <c r="C70" s="23">
        <v>1160.04</v>
      </c>
      <c r="D70" s="23">
        <v>1160</v>
      </c>
      <c r="E70" s="23">
        <v>290.00900000000001</v>
      </c>
      <c r="F70" s="23">
        <v>0</v>
      </c>
      <c r="G70" s="24"/>
    </row>
    <row r="71" spans="1:7" hidden="1" x14ac:dyDescent="0.25">
      <c r="A71" s="21">
        <f t="shared" si="0"/>
        <v>0</v>
      </c>
      <c r="B71" s="22" t="s">
        <v>65</v>
      </c>
      <c r="C71" s="23">
        <v>0</v>
      </c>
      <c r="D71" s="23">
        <v>0</v>
      </c>
      <c r="E71" s="23">
        <v>0</v>
      </c>
      <c r="F71" s="23">
        <v>0</v>
      </c>
      <c r="G71" s="24"/>
    </row>
    <row r="72" spans="1:7" hidden="1" x14ac:dyDescent="0.25">
      <c r="A72" s="21">
        <f t="shared" si="0"/>
        <v>0</v>
      </c>
      <c r="B72" s="22" t="s">
        <v>66</v>
      </c>
      <c r="C72" s="23">
        <v>0</v>
      </c>
      <c r="D72" s="23">
        <v>0</v>
      </c>
      <c r="E72" s="23">
        <v>0</v>
      </c>
      <c r="F72" s="23">
        <v>0</v>
      </c>
      <c r="G72" s="24"/>
    </row>
    <row r="73" spans="1:7" hidden="1" x14ac:dyDescent="0.25">
      <c r="A73" s="21">
        <f t="shared" si="0"/>
        <v>0</v>
      </c>
      <c r="B73" s="22" t="s">
        <v>67</v>
      </c>
      <c r="C73" s="23">
        <v>0</v>
      </c>
      <c r="D73" s="23">
        <v>0</v>
      </c>
      <c r="E73" s="23">
        <v>0</v>
      </c>
      <c r="F73" s="23">
        <v>0</v>
      </c>
      <c r="G73" s="24"/>
    </row>
    <row r="74" spans="1:7" hidden="1" x14ac:dyDescent="0.25">
      <c r="A74" s="21">
        <f t="shared" si="0"/>
        <v>0</v>
      </c>
      <c r="B74" s="22" t="s">
        <v>68</v>
      </c>
      <c r="C74" s="23">
        <v>0</v>
      </c>
      <c r="D74" s="23">
        <v>0</v>
      </c>
      <c r="E74" s="23">
        <v>0</v>
      </c>
      <c r="F74" s="23">
        <v>0</v>
      </c>
      <c r="G74" s="24"/>
    </row>
    <row r="75" spans="1:7" hidden="1" x14ac:dyDescent="0.25">
      <c r="A75" s="21">
        <f t="shared" si="0"/>
        <v>0</v>
      </c>
      <c r="B75" s="22" t="s">
        <v>69</v>
      </c>
      <c r="C75" s="23">
        <v>0</v>
      </c>
      <c r="D75" s="23">
        <v>0</v>
      </c>
      <c r="E75" s="23">
        <v>0</v>
      </c>
      <c r="F75" s="23">
        <v>0</v>
      </c>
      <c r="G75" s="24"/>
    </row>
    <row r="76" spans="1:7" hidden="1" x14ac:dyDescent="0.25">
      <c r="A76" s="21">
        <f t="shared" ref="A76:A114" si="1">IF(SUM(C76:F76)=0,0,1)</f>
        <v>0</v>
      </c>
      <c r="B76" s="22" t="s">
        <v>70</v>
      </c>
      <c r="C76" s="23">
        <v>0</v>
      </c>
      <c r="D76" s="23">
        <v>0</v>
      </c>
      <c r="E76" s="23">
        <v>0</v>
      </c>
      <c r="F76" s="23">
        <v>0</v>
      </c>
      <c r="G76" s="24"/>
    </row>
    <row r="77" spans="1:7" hidden="1" x14ac:dyDescent="0.25">
      <c r="A77" s="21">
        <f t="shared" si="1"/>
        <v>0</v>
      </c>
      <c r="B77" s="22" t="s">
        <v>71</v>
      </c>
      <c r="C77" s="23">
        <v>0</v>
      </c>
      <c r="D77" s="23">
        <v>0</v>
      </c>
      <c r="E77" s="23">
        <v>0</v>
      </c>
      <c r="F77" s="23">
        <v>0</v>
      </c>
      <c r="G77" s="24"/>
    </row>
    <row r="78" spans="1:7" hidden="1" x14ac:dyDescent="0.25">
      <c r="A78" s="21">
        <f t="shared" si="1"/>
        <v>0</v>
      </c>
      <c r="B78" s="22" t="s">
        <v>72</v>
      </c>
      <c r="C78" s="23">
        <v>0</v>
      </c>
      <c r="D78" s="23">
        <v>0</v>
      </c>
      <c r="E78" s="23">
        <v>0</v>
      </c>
      <c r="F78" s="23">
        <v>0</v>
      </c>
      <c r="G78" s="24"/>
    </row>
    <row r="79" spans="1:7" hidden="1" x14ac:dyDescent="0.25">
      <c r="A79" s="21">
        <f t="shared" si="1"/>
        <v>0</v>
      </c>
      <c r="B79" s="22" t="s">
        <v>73</v>
      </c>
      <c r="C79" s="23">
        <v>0</v>
      </c>
      <c r="D79" s="23">
        <v>0</v>
      </c>
      <c r="E79" s="23">
        <v>0</v>
      </c>
      <c r="F79" s="23">
        <v>0</v>
      </c>
      <c r="G79" s="24"/>
    </row>
    <row r="80" spans="1:7" hidden="1" x14ac:dyDescent="0.25">
      <c r="A80" s="21">
        <f t="shared" si="1"/>
        <v>0</v>
      </c>
      <c r="B80" s="22" t="s">
        <v>74</v>
      </c>
      <c r="C80" s="23">
        <v>0</v>
      </c>
      <c r="D80" s="23">
        <v>0</v>
      </c>
      <c r="E80" s="23">
        <v>0</v>
      </c>
      <c r="F80" s="23">
        <v>0</v>
      </c>
      <c r="G80" s="24"/>
    </row>
    <row r="81" spans="1:7" hidden="1" x14ac:dyDescent="0.25">
      <c r="A81" s="21">
        <f t="shared" si="1"/>
        <v>0</v>
      </c>
      <c r="B81" s="22" t="s">
        <v>75</v>
      </c>
      <c r="C81" s="23">
        <v>0</v>
      </c>
      <c r="D81" s="23">
        <v>0</v>
      </c>
      <c r="E81" s="23">
        <v>0</v>
      </c>
      <c r="F81" s="23">
        <v>0</v>
      </c>
      <c r="G81" s="24"/>
    </row>
    <row r="82" spans="1:7" x14ac:dyDescent="0.25">
      <c r="A82" s="21">
        <f t="shared" si="1"/>
        <v>1</v>
      </c>
      <c r="B82" s="22" t="s">
        <v>76</v>
      </c>
      <c r="C82" s="23">
        <v>8901</v>
      </c>
      <c r="D82" s="23">
        <v>0</v>
      </c>
      <c r="E82" s="23">
        <v>2216</v>
      </c>
      <c r="F82" s="23">
        <v>0</v>
      </c>
      <c r="G82" s="24"/>
    </row>
    <row r="83" spans="1:7" x14ac:dyDescent="0.25">
      <c r="A83" s="21">
        <f t="shared" si="1"/>
        <v>1</v>
      </c>
      <c r="B83" s="22" t="s">
        <v>77</v>
      </c>
      <c r="C83" s="23">
        <v>5336</v>
      </c>
      <c r="D83" s="23">
        <v>0</v>
      </c>
      <c r="E83" s="23">
        <v>2664</v>
      </c>
      <c r="F83" s="23">
        <v>0</v>
      </c>
      <c r="G83" s="24"/>
    </row>
    <row r="84" spans="1:7" hidden="1" x14ac:dyDescent="0.25">
      <c r="A84" s="21">
        <f t="shared" si="1"/>
        <v>0</v>
      </c>
      <c r="B84" s="22" t="s">
        <v>78</v>
      </c>
      <c r="C84" s="23">
        <v>0</v>
      </c>
      <c r="D84" s="23">
        <v>0</v>
      </c>
      <c r="E84" s="23">
        <v>0</v>
      </c>
      <c r="F84" s="23">
        <v>0</v>
      </c>
      <c r="G84" s="24"/>
    </row>
    <row r="85" spans="1:7" hidden="1" x14ac:dyDescent="0.25">
      <c r="A85" s="21">
        <f t="shared" si="1"/>
        <v>0</v>
      </c>
      <c r="B85" s="22" t="s">
        <v>79</v>
      </c>
      <c r="C85" s="23">
        <v>0</v>
      </c>
      <c r="D85" s="23">
        <v>0</v>
      </c>
      <c r="E85" s="23">
        <v>0</v>
      </c>
      <c r="F85" s="23">
        <v>0</v>
      </c>
      <c r="G85" s="24"/>
    </row>
    <row r="86" spans="1:7" hidden="1" x14ac:dyDescent="0.25">
      <c r="A86" s="21">
        <f t="shared" si="1"/>
        <v>0</v>
      </c>
      <c r="B86" s="22" t="s">
        <v>80</v>
      </c>
      <c r="C86" s="23">
        <v>0</v>
      </c>
      <c r="D86" s="23">
        <v>0</v>
      </c>
      <c r="E86" s="23">
        <v>0</v>
      </c>
      <c r="F86" s="23">
        <v>0</v>
      </c>
      <c r="G86" s="24"/>
    </row>
    <row r="87" spans="1:7" hidden="1" x14ac:dyDescent="0.25">
      <c r="A87" s="21">
        <f t="shared" si="1"/>
        <v>0</v>
      </c>
      <c r="B87" s="22" t="s">
        <v>81</v>
      </c>
      <c r="C87" s="23">
        <v>0</v>
      </c>
      <c r="D87" s="23">
        <v>0</v>
      </c>
      <c r="E87" s="23">
        <v>0</v>
      </c>
      <c r="F87" s="23">
        <v>0</v>
      </c>
      <c r="G87" s="24"/>
    </row>
    <row r="88" spans="1:7" hidden="1" x14ac:dyDescent="0.25">
      <c r="A88" s="21">
        <f t="shared" si="1"/>
        <v>0</v>
      </c>
      <c r="B88" s="22" t="s">
        <v>82</v>
      </c>
      <c r="C88" s="23">
        <v>0</v>
      </c>
      <c r="D88" s="23">
        <v>0</v>
      </c>
      <c r="E88" s="23">
        <v>0</v>
      </c>
      <c r="F88" s="23">
        <v>0</v>
      </c>
      <c r="G88" s="24"/>
    </row>
    <row r="89" spans="1:7" hidden="1" x14ac:dyDescent="0.25">
      <c r="A89" s="21">
        <f t="shared" si="1"/>
        <v>0</v>
      </c>
      <c r="B89" s="22" t="s">
        <v>83</v>
      </c>
      <c r="C89" s="23">
        <v>0</v>
      </c>
      <c r="D89" s="23">
        <v>0</v>
      </c>
      <c r="E89" s="23">
        <v>0</v>
      </c>
      <c r="F89" s="23">
        <v>0</v>
      </c>
      <c r="G89" s="24"/>
    </row>
    <row r="90" spans="1:7" hidden="1" x14ac:dyDescent="0.25">
      <c r="A90" s="21">
        <f t="shared" si="1"/>
        <v>0</v>
      </c>
      <c r="B90" s="22" t="s">
        <v>84</v>
      </c>
      <c r="C90" s="23">
        <v>0</v>
      </c>
      <c r="D90" s="23">
        <v>0</v>
      </c>
      <c r="E90" s="23">
        <v>0</v>
      </c>
      <c r="F90" s="23">
        <v>0</v>
      </c>
      <c r="G90" s="24"/>
    </row>
    <row r="91" spans="1:7" hidden="1" x14ac:dyDescent="0.25">
      <c r="A91" s="21">
        <f t="shared" si="1"/>
        <v>0</v>
      </c>
      <c r="B91" s="22" t="s">
        <v>85</v>
      </c>
      <c r="C91" s="23">
        <v>0</v>
      </c>
      <c r="D91" s="23">
        <v>0</v>
      </c>
      <c r="E91" s="23">
        <v>0</v>
      </c>
      <c r="F91" s="23">
        <v>0</v>
      </c>
      <c r="G91" s="24"/>
    </row>
    <row r="92" spans="1:7" hidden="1" x14ac:dyDescent="0.25">
      <c r="A92" s="21">
        <f t="shared" si="1"/>
        <v>0</v>
      </c>
      <c r="B92" s="22" t="s">
        <v>86</v>
      </c>
      <c r="C92" s="23">
        <v>0</v>
      </c>
      <c r="D92" s="23">
        <v>0</v>
      </c>
      <c r="E92" s="23">
        <v>0</v>
      </c>
      <c r="F92" s="23">
        <v>0</v>
      </c>
      <c r="G92" s="24"/>
    </row>
    <row r="93" spans="1:7" hidden="1" x14ac:dyDescent="0.25">
      <c r="A93" s="21">
        <f t="shared" si="1"/>
        <v>0</v>
      </c>
      <c r="B93" s="22" t="s">
        <v>87</v>
      </c>
      <c r="C93" s="23">
        <v>0</v>
      </c>
      <c r="D93" s="23">
        <v>0</v>
      </c>
      <c r="E93" s="23">
        <v>0</v>
      </c>
      <c r="F93" s="23">
        <v>0</v>
      </c>
      <c r="G93" s="24"/>
    </row>
    <row r="94" spans="1:7" hidden="1" x14ac:dyDescent="0.25">
      <c r="A94" s="21">
        <f t="shared" si="1"/>
        <v>0</v>
      </c>
      <c r="B94" s="22" t="s">
        <v>88</v>
      </c>
      <c r="C94" s="23">
        <v>0</v>
      </c>
      <c r="D94" s="23">
        <v>0</v>
      </c>
      <c r="E94" s="23">
        <v>0</v>
      </c>
      <c r="F94" s="23">
        <v>0</v>
      </c>
      <c r="G94" s="24"/>
    </row>
    <row r="95" spans="1:7" hidden="1" x14ac:dyDescent="0.25">
      <c r="A95" s="21">
        <f t="shared" si="1"/>
        <v>0</v>
      </c>
      <c r="B95" s="22" t="s">
        <v>89</v>
      </c>
      <c r="C95" s="23">
        <v>0</v>
      </c>
      <c r="D95" s="23">
        <v>0</v>
      </c>
      <c r="E95" s="23">
        <v>0</v>
      </c>
      <c r="F95" s="23">
        <v>0</v>
      </c>
      <c r="G95" s="24"/>
    </row>
    <row r="96" spans="1:7" hidden="1" x14ac:dyDescent="0.25">
      <c r="A96" s="21">
        <f t="shared" si="1"/>
        <v>0</v>
      </c>
      <c r="B96" s="22" t="s">
        <v>90</v>
      </c>
      <c r="C96" s="23">
        <v>0</v>
      </c>
      <c r="D96" s="23">
        <v>0</v>
      </c>
      <c r="E96" s="23">
        <v>0</v>
      </c>
      <c r="F96" s="23">
        <v>0</v>
      </c>
      <c r="G96" s="24"/>
    </row>
    <row r="97" spans="1:7" hidden="1" x14ac:dyDescent="0.25">
      <c r="A97" s="21">
        <f t="shared" si="1"/>
        <v>0</v>
      </c>
      <c r="B97" s="22" t="s">
        <v>91</v>
      </c>
      <c r="C97" s="23">
        <v>0</v>
      </c>
      <c r="D97" s="23">
        <v>0</v>
      </c>
      <c r="E97" s="23">
        <v>0</v>
      </c>
      <c r="F97" s="23">
        <v>0</v>
      </c>
      <c r="G97" s="24"/>
    </row>
    <row r="98" spans="1:7" hidden="1" x14ac:dyDescent="0.25">
      <c r="A98" s="21">
        <f t="shared" si="1"/>
        <v>0</v>
      </c>
      <c r="B98" s="22" t="s">
        <v>92</v>
      </c>
      <c r="C98" s="23">
        <v>0</v>
      </c>
      <c r="D98" s="23">
        <v>0</v>
      </c>
      <c r="E98" s="23">
        <v>0</v>
      </c>
      <c r="F98" s="23">
        <v>0</v>
      </c>
      <c r="G98" s="24"/>
    </row>
    <row r="99" spans="1:7" hidden="1" x14ac:dyDescent="0.25">
      <c r="A99" s="21">
        <f t="shared" si="1"/>
        <v>0</v>
      </c>
      <c r="B99" s="22" t="s">
        <v>93</v>
      </c>
      <c r="C99" s="23">
        <v>0</v>
      </c>
      <c r="D99" s="23">
        <v>0</v>
      </c>
      <c r="E99" s="23">
        <v>0</v>
      </c>
      <c r="F99" s="23">
        <v>0</v>
      </c>
      <c r="G99" s="24"/>
    </row>
    <row r="100" spans="1:7" hidden="1" x14ac:dyDescent="0.25">
      <c r="A100" s="21">
        <f t="shared" si="1"/>
        <v>0</v>
      </c>
      <c r="B100" s="22" t="s">
        <v>94</v>
      </c>
      <c r="C100" s="23">
        <v>0</v>
      </c>
      <c r="D100" s="23">
        <v>0</v>
      </c>
      <c r="E100" s="23">
        <v>0</v>
      </c>
      <c r="F100" s="23">
        <v>0</v>
      </c>
      <c r="G100" s="24"/>
    </row>
    <row r="101" spans="1:7" hidden="1" x14ac:dyDescent="0.25">
      <c r="A101" s="21">
        <f t="shared" si="1"/>
        <v>0</v>
      </c>
      <c r="B101" s="22" t="s">
        <v>95</v>
      </c>
      <c r="C101" s="23">
        <v>0</v>
      </c>
      <c r="D101" s="23">
        <v>0</v>
      </c>
      <c r="E101" s="23">
        <v>0</v>
      </c>
      <c r="F101" s="23">
        <v>0</v>
      </c>
      <c r="G101" s="24"/>
    </row>
    <row r="102" spans="1:7" hidden="1" x14ac:dyDescent="0.25">
      <c r="A102" s="21">
        <f t="shared" si="1"/>
        <v>0</v>
      </c>
      <c r="B102" s="22" t="s">
        <v>96</v>
      </c>
      <c r="C102" s="23">
        <v>0</v>
      </c>
      <c r="D102" s="23">
        <v>0</v>
      </c>
      <c r="E102" s="23">
        <v>0</v>
      </c>
      <c r="F102" s="23">
        <v>0</v>
      </c>
      <c r="G102" s="24"/>
    </row>
    <row r="103" spans="1:7" hidden="1" x14ac:dyDescent="0.25">
      <c r="A103" s="21">
        <f t="shared" si="1"/>
        <v>0</v>
      </c>
      <c r="B103" s="22" t="s">
        <v>97</v>
      </c>
      <c r="C103" s="23">
        <v>0</v>
      </c>
      <c r="D103" s="23">
        <v>0</v>
      </c>
      <c r="E103" s="23">
        <v>0</v>
      </c>
      <c r="F103" s="23">
        <v>0</v>
      </c>
      <c r="G103" s="24"/>
    </row>
    <row r="104" spans="1:7" hidden="1" x14ac:dyDescent="0.25">
      <c r="A104" s="21">
        <f t="shared" si="1"/>
        <v>0</v>
      </c>
      <c r="B104" s="22" t="s">
        <v>98</v>
      </c>
      <c r="C104" s="23">
        <v>0</v>
      </c>
      <c r="D104" s="23">
        <v>0</v>
      </c>
      <c r="E104" s="23">
        <v>0</v>
      </c>
      <c r="F104" s="23">
        <v>0</v>
      </c>
      <c r="G104" s="24"/>
    </row>
    <row r="105" spans="1:7" hidden="1" x14ac:dyDescent="0.25">
      <c r="A105" s="21">
        <f t="shared" si="1"/>
        <v>0</v>
      </c>
      <c r="B105" s="22" t="s">
        <v>99</v>
      </c>
      <c r="C105" s="23">
        <v>0</v>
      </c>
      <c r="D105" s="23">
        <v>0</v>
      </c>
      <c r="E105" s="23">
        <v>0</v>
      </c>
      <c r="F105" s="23">
        <v>0</v>
      </c>
      <c r="G105" s="24"/>
    </row>
    <row r="106" spans="1:7" hidden="1" x14ac:dyDescent="0.25">
      <c r="A106" s="21">
        <f t="shared" si="1"/>
        <v>0</v>
      </c>
      <c r="B106" s="22" t="s">
        <v>100</v>
      </c>
      <c r="C106" s="23">
        <v>0</v>
      </c>
      <c r="D106" s="23">
        <v>0</v>
      </c>
      <c r="E106" s="23">
        <v>0</v>
      </c>
      <c r="F106" s="23">
        <v>0</v>
      </c>
      <c r="G106" s="24"/>
    </row>
    <row r="107" spans="1:7" hidden="1" x14ac:dyDescent="0.25">
      <c r="A107" s="21">
        <f t="shared" si="1"/>
        <v>0</v>
      </c>
      <c r="B107" s="22" t="s">
        <v>101</v>
      </c>
      <c r="C107" s="23">
        <v>0</v>
      </c>
      <c r="D107" s="23">
        <v>0</v>
      </c>
      <c r="E107" s="23">
        <v>0</v>
      </c>
      <c r="F107" s="23">
        <v>0</v>
      </c>
      <c r="G107" s="24"/>
    </row>
    <row r="108" spans="1:7" hidden="1" x14ac:dyDescent="0.25">
      <c r="A108" s="21">
        <f t="shared" si="1"/>
        <v>0</v>
      </c>
      <c r="B108" s="22" t="s">
        <v>102</v>
      </c>
      <c r="C108" s="23">
        <v>0</v>
      </c>
      <c r="D108" s="23">
        <v>0</v>
      </c>
      <c r="E108" s="23">
        <v>0</v>
      </c>
      <c r="F108" s="23">
        <v>0</v>
      </c>
      <c r="G108" s="24"/>
    </row>
    <row r="109" spans="1:7" hidden="1" x14ac:dyDescent="0.25">
      <c r="A109" s="21">
        <f t="shared" si="1"/>
        <v>0</v>
      </c>
      <c r="B109" s="22" t="s">
        <v>103</v>
      </c>
      <c r="C109" s="23">
        <v>0</v>
      </c>
      <c r="D109" s="23">
        <v>0</v>
      </c>
      <c r="E109" s="23">
        <v>0</v>
      </c>
      <c r="F109" s="23">
        <v>0</v>
      </c>
      <c r="G109" s="24"/>
    </row>
    <row r="110" spans="1:7" hidden="1" x14ac:dyDescent="0.25">
      <c r="A110" s="21">
        <f t="shared" si="1"/>
        <v>0</v>
      </c>
      <c r="B110" s="22" t="s">
        <v>104</v>
      </c>
      <c r="C110" s="23">
        <v>0</v>
      </c>
      <c r="D110" s="23">
        <v>0</v>
      </c>
      <c r="E110" s="23">
        <v>0</v>
      </c>
      <c r="F110" s="23">
        <v>0</v>
      </c>
      <c r="G110" s="24"/>
    </row>
    <row r="111" spans="1:7" hidden="1" x14ac:dyDescent="0.25">
      <c r="A111" s="21">
        <f t="shared" si="1"/>
        <v>0</v>
      </c>
      <c r="B111" s="22" t="s">
        <v>105</v>
      </c>
      <c r="C111" s="23">
        <v>0</v>
      </c>
      <c r="D111" s="23">
        <v>0</v>
      </c>
      <c r="E111" s="23">
        <v>0</v>
      </c>
      <c r="F111" s="23">
        <v>0</v>
      </c>
      <c r="G111" s="24"/>
    </row>
    <row r="112" spans="1:7" hidden="1" x14ac:dyDescent="0.25">
      <c r="A112" s="21">
        <f t="shared" si="1"/>
        <v>0</v>
      </c>
      <c r="B112" s="22" t="s">
        <v>106</v>
      </c>
      <c r="C112" s="23">
        <v>0</v>
      </c>
      <c r="D112" s="23">
        <v>0</v>
      </c>
      <c r="E112" s="23">
        <v>0</v>
      </c>
      <c r="F112" s="23">
        <v>0</v>
      </c>
      <c r="G112" s="24"/>
    </row>
    <row r="113" spans="1:7" hidden="1" x14ac:dyDescent="0.25">
      <c r="A113" s="21">
        <f t="shared" si="1"/>
        <v>0</v>
      </c>
      <c r="B113" s="22" t="s">
        <v>107</v>
      </c>
      <c r="C113" s="23">
        <v>0</v>
      </c>
      <c r="D113" s="23">
        <v>0</v>
      </c>
      <c r="E113" s="23">
        <v>0</v>
      </c>
      <c r="F113" s="23">
        <v>0</v>
      </c>
      <c r="G113" s="24"/>
    </row>
    <row r="114" spans="1:7" hidden="1" x14ac:dyDescent="0.25">
      <c r="A114" s="21">
        <f t="shared" si="1"/>
        <v>0</v>
      </c>
      <c r="B114" s="22" t="s">
        <v>108</v>
      </c>
      <c r="C114" s="23">
        <v>0</v>
      </c>
      <c r="D114" s="23">
        <v>0</v>
      </c>
      <c r="E114" s="23">
        <v>0</v>
      </c>
      <c r="F114" s="23">
        <v>0</v>
      </c>
      <c r="G114" s="24"/>
    </row>
    <row r="115" spans="1:7" x14ac:dyDescent="0.25">
      <c r="A115" s="21">
        <v>1</v>
      </c>
      <c r="B115" s="25" t="s">
        <v>109</v>
      </c>
      <c r="C115" s="26">
        <f>SUBTOTAL(9,C11:C114)</f>
        <v>1621524.6790000002</v>
      </c>
      <c r="D115" s="26">
        <f t="shared" ref="D115:F115" si="2">SUBTOTAL(9,D11:D114)</f>
        <v>1634687</v>
      </c>
      <c r="E115" s="26">
        <f t="shared" si="2"/>
        <v>1078299.169</v>
      </c>
      <c r="F115" s="26">
        <f t="shared" si="2"/>
        <v>1662878.2</v>
      </c>
      <c r="G115" s="26"/>
    </row>
    <row r="116" spans="1:7" x14ac:dyDescent="0.25">
      <c r="A116" s="21">
        <v>1</v>
      </c>
      <c r="B116" s="27" t="s">
        <v>110</v>
      </c>
      <c r="C116" s="28"/>
      <c r="D116" s="28"/>
      <c r="E116" s="28"/>
      <c r="F116" s="28"/>
      <c r="G116" s="28"/>
    </row>
    <row r="117" spans="1:7" hidden="1" x14ac:dyDescent="0.25">
      <c r="A117" s="21">
        <f t="shared" ref="A117:A182" si="3">IF(SUM(C117:F117)=0,0,1)</f>
        <v>0</v>
      </c>
      <c r="B117" s="22" t="s">
        <v>111</v>
      </c>
      <c r="C117" s="23">
        <v>0</v>
      </c>
      <c r="D117" s="23">
        <v>0</v>
      </c>
      <c r="E117" s="23">
        <v>0</v>
      </c>
      <c r="F117" s="23">
        <v>0</v>
      </c>
      <c r="G117" s="24"/>
    </row>
    <row r="118" spans="1:7" hidden="1" x14ac:dyDescent="0.25">
      <c r="A118" s="21">
        <f t="shared" si="3"/>
        <v>0</v>
      </c>
      <c r="B118" s="22" t="s">
        <v>112</v>
      </c>
      <c r="C118" s="23">
        <v>0</v>
      </c>
      <c r="D118" s="23">
        <v>0</v>
      </c>
      <c r="E118" s="23">
        <v>0</v>
      </c>
      <c r="F118" s="23">
        <v>0</v>
      </c>
      <c r="G118" s="24"/>
    </row>
    <row r="119" spans="1:7" hidden="1" x14ac:dyDescent="0.25">
      <c r="A119" s="21">
        <f t="shared" si="3"/>
        <v>0</v>
      </c>
      <c r="B119" s="22" t="s">
        <v>113</v>
      </c>
      <c r="C119" s="23">
        <v>0</v>
      </c>
      <c r="D119" s="23">
        <v>0</v>
      </c>
      <c r="E119" s="23">
        <v>0</v>
      </c>
      <c r="F119" s="23">
        <v>0</v>
      </c>
      <c r="G119" s="24"/>
    </row>
    <row r="120" spans="1:7" hidden="1" x14ac:dyDescent="0.25">
      <c r="A120" s="21">
        <f t="shared" si="3"/>
        <v>0</v>
      </c>
      <c r="B120" s="22" t="s">
        <v>114</v>
      </c>
      <c r="C120" s="23">
        <v>0</v>
      </c>
      <c r="D120" s="23">
        <v>0</v>
      </c>
      <c r="E120" s="23">
        <v>0</v>
      </c>
      <c r="F120" s="23">
        <v>0</v>
      </c>
      <c r="G120" s="24"/>
    </row>
    <row r="121" spans="1:7" x14ac:dyDescent="0.25">
      <c r="A121" s="21">
        <f t="shared" si="3"/>
        <v>1</v>
      </c>
      <c r="B121" s="22" t="s">
        <v>115</v>
      </c>
      <c r="C121" s="23">
        <v>3140</v>
      </c>
      <c r="D121" s="23">
        <v>0</v>
      </c>
      <c r="E121" s="23">
        <v>0</v>
      </c>
      <c r="F121" s="23">
        <v>3624</v>
      </c>
      <c r="G121" s="24"/>
    </row>
    <row r="122" spans="1:7" hidden="1" x14ac:dyDescent="0.25">
      <c r="A122" s="21">
        <f t="shared" si="3"/>
        <v>0</v>
      </c>
      <c r="B122" s="22" t="s">
        <v>116</v>
      </c>
      <c r="C122" s="23">
        <v>0</v>
      </c>
      <c r="D122" s="23">
        <v>0</v>
      </c>
      <c r="E122" s="23">
        <v>0</v>
      </c>
      <c r="F122" s="23">
        <v>0</v>
      </c>
      <c r="G122" s="24"/>
    </row>
    <row r="123" spans="1:7" hidden="1" x14ac:dyDescent="0.25">
      <c r="A123" s="21">
        <f t="shared" si="3"/>
        <v>0</v>
      </c>
      <c r="B123" s="22" t="s">
        <v>117</v>
      </c>
      <c r="C123" s="23">
        <v>0</v>
      </c>
      <c r="D123" s="23">
        <v>0</v>
      </c>
      <c r="E123" s="23">
        <v>0</v>
      </c>
      <c r="F123" s="23">
        <v>0</v>
      </c>
      <c r="G123" s="24"/>
    </row>
    <row r="124" spans="1:7" hidden="1" x14ac:dyDescent="0.25">
      <c r="A124" s="21">
        <f t="shared" si="3"/>
        <v>0</v>
      </c>
      <c r="B124" s="22" t="s">
        <v>118</v>
      </c>
      <c r="C124" s="23">
        <v>0</v>
      </c>
      <c r="D124" s="23">
        <v>0</v>
      </c>
      <c r="E124" s="23">
        <v>0</v>
      </c>
      <c r="F124" s="23">
        <v>0</v>
      </c>
      <c r="G124" s="24"/>
    </row>
    <row r="125" spans="1:7" hidden="1" x14ac:dyDescent="0.25">
      <c r="A125" s="21">
        <f t="shared" si="3"/>
        <v>0</v>
      </c>
      <c r="B125" s="22" t="s">
        <v>119</v>
      </c>
      <c r="C125" s="23">
        <v>0</v>
      </c>
      <c r="D125" s="23">
        <v>0</v>
      </c>
      <c r="E125" s="23">
        <v>0</v>
      </c>
      <c r="F125" s="23">
        <v>0</v>
      </c>
      <c r="G125" s="24"/>
    </row>
    <row r="126" spans="1:7" hidden="1" x14ac:dyDescent="0.25">
      <c r="A126" s="21">
        <f t="shared" si="3"/>
        <v>0</v>
      </c>
      <c r="B126" s="22" t="s">
        <v>120</v>
      </c>
      <c r="C126" s="23">
        <v>0</v>
      </c>
      <c r="D126" s="23">
        <v>0</v>
      </c>
      <c r="E126" s="23">
        <v>0</v>
      </c>
      <c r="F126" s="23">
        <v>0</v>
      </c>
      <c r="G126" s="24"/>
    </row>
    <row r="127" spans="1:7" hidden="1" x14ac:dyDescent="0.25">
      <c r="A127" s="21">
        <f t="shared" si="3"/>
        <v>0</v>
      </c>
      <c r="B127" s="22" t="s">
        <v>121</v>
      </c>
      <c r="C127" s="23">
        <v>0</v>
      </c>
      <c r="D127" s="23">
        <v>0</v>
      </c>
      <c r="E127" s="23">
        <v>0</v>
      </c>
      <c r="F127" s="23">
        <v>0</v>
      </c>
      <c r="G127" s="24"/>
    </row>
    <row r="128" spans="1:7" x14ac:dyDescent="0.25">
      <c r="A128" s="21">
        <f t="shared" si="3"/>
        <v>1</v>
      </c>
      <c r="B128" s="22" t="s">
        <v>122</v>
      </c>
      <c r="C128" s="23">
        <v>7.0000000000000007E-2</v>
      </c>
      <c r="D128" s="23">
        <v>0</v>
      </c>
      <c r="E128" s="23">
        <v>-3.95</v>
      </c>
      <c r="F128" s="23">
        <v>0</v>
      </c>
      <c r="G128" s="24"/>
    </row>
    <row r="129" spans="1:7" hidden="1" x14ac:dyDescent="0.25">
      <c r="A129" s="21">
        <f t="shared" si="3"/>
        <v>0</v>
      </c>
      <c r="B129" s="22" t="s">
        <v>123</v>
      </c>
      <c r="C129" s="23">
        <v>0</v>
      </c>
      <c r="D129" s="23">
        <v>0</v>
      </c>
      <c r="E129" s="23">
        <v>0</v>
      </c>
      <c r="F129" s="23">
        <v>0</v>
      </c>
      <c r="G129" s="24"/>
    </row>
    <row r="130" spans="1:7" hidden="1" x14ac:dyDescent="0.25">
      <c r="A130" s="21">
        <v>0</v>
      </c>
      <c r="B130" s="22" t="s">
        <v>124</v>
      </c>
      <c r="C130" s="23">
        <v>0</v>
      </c>
      <c r="D130" s="23">
        <v>0</v>
      </c>
      <c r="E130" s="23">
        <v>0</v>
      </c>
      <c r="F130" s="23">
        <v>0</v>
      </c>
      <c r="G130" s="24"/>
    </row>
    <row r="131" spans="1:7" hidden="1" x14ac:dyDescent="0.25">
      <c r="A131" s="21">
        <f t="shared" si="3"/>
        <v>0</v>
      </c>
      <c r="B131" s="22" t="s">
        <v>125</v>
      </c>
      <c r="C131" s="23">
        <v>0</v>
      </c>
      <c r="D131" s="23">
        <v>0</v>
      </c>
      <c r="E131" s="23">
        <v>0</v>
      </c>
      <c r="F131" s="23">
        <v>0</v>
      </c>
      <c r="G131" s="24"/>
    </row>
    <row r="132" spans="1:7" hidden="1" x14ac:dyDescent="0.25">
      <c r="A132" s="21">
        <f t="shared" si="3"/>
        <v>0</v>
      </c>
      <c r="B132" s="22" t="s">
        <v>126</v>
      </c>
      <c r="C132" s="23">
        <v>0</v>
      </c>
      <c r="D132" s="23">
        <v>0</v>
      </c>
      <c r="E132" s="23">
        <v>0</v>
      </c>
      <c r="F132" s="23">
        <v>0</v>
      </c>
      <c r="G132" s="24"/>
    </row>
    <row r="133" spans="1:7" hidden="1" x14ac:dyDescent="0.25">
      <c r="A133" s="21">
        <f t="shared" si="3"/>
        <v>0</v>
      </c>
      <c r="B133" s="22" t="s">
        <v>127</v>
      </c>
      <c r="C133" s="23">
        <v>0</v>
      </c>
      <c r="D133" s="23">
        <v>0</v>
      </c>
      <c r="E133" s="23">
        <v>0</v>
      </c>
      <c r="F133" s="23">
        <v>0</v>
      </c>
      <c r="G133" s="24"/>
    </row>
    <row r="134" spans="1:7" hidden="1" x14ac:dyDescent="0.25">
      <c r="A134" s="21">
        <f t="shared" si="3"/>
        <v>0</v>
      </c>
      <c r="B134" s="22" t="s">
        <v>128</v>
      </c>
      <c r="C134" s="23">
        <v>0</v>
      </c>
      <c r="D134" s="23">
        <v>0</v>
      </c>
      <c r="E134" s="23">
        <v>0</v>
      </c>
      <c r="F134" s="23">
        <v>0</v>
      </c>
      <c r="G134" s="24"/>
    </row>
    <row r="135" spans="1:7" hidden="1" x14ac:dyDescent="0.25">
      <c r="A135" s="21">
        <f t="shared" si="3"/>
        <v>0</v>
      </c>
      <c r="B135" s="22" t="s">
        <v>129</v>
      </c>
      <c r="C135" s="23">
        <v>0</v>
      </c>
      <c r="D135" s="23">
        <v>0</v>
      </c>
      <c r="E135" s="23">
        <v>0</v>
      </c>
      <c r="F135" s="23">
        <v>0</v>
      </c>
      <c r="G135" s="24"/>
    </row>
    <row r="136" spans="1:7" hidden="1" x14ac:dyDescent="0.25">
      <c r="A136" s="21">
        <f t="shared" si="3"/>
        <v>0</v>
      </c>
      <c r="B136" s="22" t="s">
        <v>130</v>
      </c>
      <c r="C136" s="23">
        <v>0</v>
      </c>
      <c r="D136" s="23">
        <v>0</v>
      </c>
      <c r="E136" s="23">
        <v>0</v>
      </c>
      <c r="F136" s="23">
        <v>0</v>
      </c>
      <c r="G136" s="24"/>
    </row>
    <row r="137" spans="1:7" hidden="1" x14ac:dyDescent="0.25">
      <c r="A137" s="21">
        <f t="shared" si="3"/>
        <v>0</v>
      </c>
      <c r="B137" s="22" t="s">
        <v>131</v>
      </c>
      <c r="C137" s="23">
        <v>0</v>
      </c>
      <c r="D137" s="23">
        <v>0</v>
      </c>
      <c r="E137" s="23">
        <v>0</v>
      </c>
      <c r="F137" s="23">
        <v>0</v>
      </c>
      <c r="G137" s="24"/>
    </row>
    <row r="138" spans="1:7" hidden="1" x14ac:dyDescent="0.25">
      <c r="A138" s="21">
        <f t="shared" si="3"/>
        <v>0</v>
      </c>
      <c r="B138" s="22" t="s">
        <v>132</v>
      </c>
      <c r="C138" s="23">
        <v>0</v>
      </c>
      <c r="D138" s="23">
        <v>0</v>
      </c>
      <c r="E138" s="23">
        <v>0</v>
      </c>
      <c r="F138" s="23">
        <v>0</v>
      </c>
      <c r="G138" s="24"/>
    </row>
    <row r="139" spans="1:7" hidden="1" x14ac:dyDescent="0.25">
      <c r="A139" s="21">
        <f t="shared" si="3"/>
        <v>0</v>
      </c>
      <c r="B139" s="22" t="s">
        <v>133</v>
      </c>
      <c r="C139" s="23">
        <v>0</v>
      </c>
      <c r="D139" s="23">
        <v>0</v>
      </c>
      <c r="E139" s="23">
        <v>0</v>
      </c>
      <c r="F139" s="23">
        <v>0</v>
      </c>
      <c r="G139" s="24"/>
    </row>
    <row r="140" spans="1:7" hidden="1" x14ac:dyDescent="0.25">
      <c r="A140" s="21">
        <f t="shared" si="3"/>
        <v>0</v>
      </c>
      <c r="B140" s="22" t="s">
        <v>134</v>
      </c>
      <c r="C140" s="23">
        <v>0</v>
      </c>
      <c r="D140" s="23">
        <v>0</v>
      </c>
      <c r="E140" s="23">
        <v>0</v>
      </c>
      <c r="F140" s="23">
        <v>0</v>
      </c>
      <c r="G140" s="24"/>
    </row>
    <row r="141" spans="1:7" hidden="1" x14ac:dyDescent="0.25">
      <c r="A141" s="21">
        <f t="shared" si="3"/>
        <v>0</v>
      </c>
      <c r="B141" s="22" t="s">
        <v>135</v>
      </c>
      <c r="C141" s="23">
        <v>0</v>
      </c>
      <c r="D141" s="23">
        <v>0</v>
      </c>
      <c r="E141" s="23">
        <v>0</v>
      </c>
      <c r="F141" s="23">
        <v>0</v>
      </c>
      <c r="G141" s="24"/>
    </row>
    <row r="142" spans="1:7" x14ac:dyDescent="0.25">
      <c r="A142" s="21">
        <f t="shared" si="3"/>
        <v>1</v>
      </c>
      <c r="B142" s="22" t="s">
        <v>136</v>
      </c>
      <c r="C142" s="23">
        <v>21803</v>
      </c>
      <c r="D142" s="23">
        <v>0</v>
      </c>
      <c r="E142" s="23">
        <v>0</v>
      </c>
      <c r="F142" s="23">
        <v>0</v>
      </c>
      <c r="G142" s="24"/>
    </row>
    <row r="143" spans="1:7" x14ac:dyDescent="0.25">
      <c r="A143" s="21">
        <v>1</v>
      </c>
      <c r="B143" s="25" t="s">
        <v>137</v>
      </c>
      <c r="C143" s="26">
        <f>SUBTOTAL(9,C117:C142)</f>
        <v>24943.07</v>
      </c>
      <c r="D143" s="26">
        <f t="shared" ref="D143:F143" si="4">SUBTOTAL(9,D117:D142)</f>
        <v>0</v>
      </c>
      <c r="E143" s="26">
        <f t="shared" si="4"/>
        <v>-3.95</v>
      </c>
      <c r="F143" s="26">
        <f t="shared" si="4"/>
        <v>3624</v>
      </c>
      <c r="G143" s="26"/>
    </row>
    <row r="144" spans="1:7" x14ac:dyDescent="0.25">
      <c r="A144" s="21">
        <v>1</v>
      </c>
      <c r="B144" s="25" t="s">
        <v>138</v>
      </c>
      <c r="C144" s="26">
        <f>C115+C143</f>
        <v>1646467.7490000003</v>
      </c>
      <c r="D144" s="26">
        <f>D115+D143</f>
        <v>1634687</v>
      </c>
      <c r="E144" s="26">
        <f>E115+E143</f>
        <v>1078295.219</v>
      </c>
      <c r="F144" s="26">
        <f>ROUND(F115+F143,-2)</f>
        <v>1666500</v>
      </c>
      <c r="G144" s="26"/>
    </row>
    <row r="145" spans="1:7" x14ac:dyDescent="0.25">
      <c r="A145" s="21">
        <v>1</v>
      </c>
      <c r="B145" s="27" t="s">
        <v>139</v>
      </c>
      <c r="C145" s="28"/>
      <c r="D145" s="28"/>
      <c r="E145" s="28"/>
      <c r="F145" s="28"/>
      <c r="G145" s="28"/>
    </row>
    <row r="146" spans="1:7" x14ac:dyDescent="0.25">
      <c r="A146" s="21">
        <v>1</v>
      </c>
      <c r="B146" s="27" t="s">
        <v>140</v>
      </c>
      <c r="C146" s="28"/>
      <c r="D146" s="28"/>
      <c r="E146" s="28"/>
      <c r="F146" s="28"/>
      <c r="G146" s="28"/>
    </row>
    <row r="147" spans="1:7" hidden="1" x14ac:dyDescent="0.25">
      <c r="A147" s="21">
        <f t="shared" si="3"/>
        <v>0</v>
      </c>
      <c r="B147" s="22" t="s">
        <v>141</v>
      </c>
      <c r="C147" s="23">
        <v>0</v>
      </c>
      <c r="D147" s="23">
        <v>0</v>
      </c>
      <c r="E147" s="23">
        <v>0</v>
      </c>
      <c r="F147" s="23">
        <v>0</v>
      </c>
      <c r="G147" s="24"/>
    </row>
    <row r="148" spans="1:7" hidden="1" x14ac:dyDescent="0.25">
      <c r="A148" s="21">
        <f t="shared" si="3"/>
        <v>0</v>
      </c>
      <c r="B148" s="22" t="s">
        <v>142</v>
      </c>
      <c r="C148" s="23">
        <v>0</v>
      </c>
      <c r="D148" s="23">
        <v>0</v>
      </c>
      <c r="E148" s="23">
        <v>0</v>
      </c>
      <c r="F148" s="23">
        <v>0</v>
      </c>
      <c r="G148" s="24"/>
    </row>
    <row r="149" spans="1:7" hidden="1" x14ac:dyDescent="0.25">
      <c r="A149" s="21">
        <f t="shared" si="3"/>
        <v>0</v>
      </c>
      <c r="B149" s="22" t="s">
        <v>143</v>
      </c>
      <c r="C149" s="23">
        <v>0</v>
      </c>
      <c r="D149" s="23">
        <v>0</v>
      </c>
      <c r="E149" s="23">
        <v>0</v>
      </c>
      <c r="F149" s="23">
        <v>0</v>
      </c>
      <c r="G149" s="24"/>
    </row>
    <row r="150" spans="1:7" hidden="1" x14ac:dyDescent="0.25">
      <c r="A150" s="21">
        <f t="shared" si="3"/>
        <v>0</v>
      </c>
      <c r="B150" s="22" t="s">
        <v>144</v>
      </c>
      <c r="C150" s="23">
        <v>0</v>
      </c>
      <c r="D150" s="23">
        <v>0</v>
      </c>
      <c r="E150" s="23">
        <v>0</v>
      </c>
      <c r="F150" s="23">
        <v>0</v>
      </c>
      <c r="G150" s="24"/>
    </row>
    <row r="151" spans="1:7" hidden="1" x14ac:dyDescent="0.25">
      <c r="A151" s="21">
        <f t="shared" si="3"/>
        <v>0</v>
      </c>
      <c r="B151" s="22" t="s">
        <v>145</v>
      </c>
      <c r="C151" s="23">
        <v>0</v>
      </c>
      <c r="D151" s="23">
        <v>0</v>
      </c>
      <c r="E151" s="23">
        <v>0</v>
      </c>
      <c r="F151" s="23">
        <v>0</v>
      </c>
      <c r="G151" s="24"/>
    </row>
    <row r="152" spans="1:7" x14ac:dyDescent="0.25">
      <c r="A152" s="21">
        <f t="shared" si="3"/>
        <v>1</v>
      </c>
      <c r="B152" s="22" t="s">
        <v>146</v>
      </c>
      <c r="C152" s="23">
        <v>-28184.06</v>
      </c>
      <c r="D152" s="23">
        <v>-31600</v>
      </c>
      <c r="E152" s="23">
        <v>-16718.438999999998</v>
      </c>
      <c r="F152" s="23">
        <v>-25600</v>
      </c>
      <c r="G152" s="24" t="s">
        <v>147</v>
      </c>
    </row>
    <row r="153" spans="1:7" hidden="1" x14ac:dyDescent="0.25">
      <c r="A153" s="21">
        <f t="shared" si="3"/>
        <v>0</v>
      </c>
      <c r="B153" s="22" t="s">
        <v>148</v>
      </c>
      <c r="C153" s="23">
        <v>0</v>
      </c>
      <c r="D153" s="23">
        <v>0</v>
      </c>
      <c r="E153" s="23">
        <v>0</v>
      </c>
      <c r="F153" s="23">
        <v>0</v>
      </c>
      <c r="G153" s="24" t="s">
        <v>149</v>
      </c>
    </row>
    <row r="154" spans="1:7" hidden="1" x14ac:dyDescent="0.25">
      <c r="A154" s="21">
        <f t="shared" si="3"/>
        <v>0</v>
      </c>
      <c r="B154" s="22" t="s">
        <v>150</v>
      </c>
      <c r="C154" s="23">
        <v>0</v>
      </c>
      <c r="D154" s="23">
        <v>0</v>
      </c>
      <c r="E154" s="23">
        <v>0</v>
      </c>
      <c r="F154" s="23">
        <v>0</v>
      </c>
      <c r="G154" s="24"/>
    </row>
    <row r="155" spans="1:7" x14ac:dyDescent="0.25">
      <c r="A155" s="21">
        <f t="shared" si="3"/>
        <v>1</v>
      </c>
      <c r="B155" s="22" t="s">
        <v>151</v>
      </c>
      <c r="C155" s="23">
        <v>-32518.58</v>
      </c>
      <c r="D155" s="23">
        <v>-35200</v>
      </c>
      <c r="E155" s="23">
        <v>-21214.868999999999</v>
      </c>
      <c r="F155" s="23">
        <v>-32500</v>
      </c>
      <c r="G155" s="24" t="s">
        <v>147</v>
      </c>
    </row>
    <row r="156" spans="1:7" x14ac:dyDescent="0.25">
      <c r="A156" s="21">
        <f t="shared" si="3"/>
        <v>1</v>
      </c>
      <c r="B156" s="22" t="s">
        <v>152</v>
      </c>
      <c r="C156" s="23">
        <v>-16024.68</v>
      </c>
      <c r="D156" s="23">
        <v>-16100</v>
      </c>
      <c r="E156" s="23">
        <v>-10437.138999999999</v>
      </c>
      <c r="F156" s="23">
        <v>-16000</v>
      </c>
      <c r="G156" s="24" t="s">
        <v>147</v>
      </c>
    </row>
    <row r="157" spans="1:7" hidden="1" x14ac:dyDescent="0.25">
      <c r="A157" s="21">
        <f t="shared" si="3"/>
        <v>0</v>
      </c>
      <c r="B157" s="22" t="s">
        <v>153</v>
      </c>
      <c r="C157" s="23">
        <v>0</v>
      </c>
      <c r="D157" s="23">
        <v>0</v>
      </c>
      <c r="E157" s="23">
        <v>0</v>
      </c>
      <c r="F157" s="23">
        <v>0</v>
      </c>
      <c r="G157" s="24"/>
    </row>
    <row r="158" spans="1:7" hidden="1" x14ac:dyDescent="0.25">
      <c r="A158" s="21">
        <f t="shared" si="3"/>
        <v>0</v>
      </c>
      <c r="B158" s="22" t="s">
        <v>154</v>
      </c>
      <c r="C158" s="23">
        <v>0</v>
      </c>
      <c r="D158" s="23">
        <v>0</v>
      </c>
      <c r="E158" s="23">
        <v>0</v>
      </c>
      <c r="F158" s="23">
        <v>0</v>
      </c>
      <c r="G158" s="24"/>
    </row>
    <row r="159" spans="1:7" hidden="1" x14ac:dyDescent="0.25">
      <c r="A159" s="21">
        <f t="shared" si="3"/>
        <v>0</v>
      </c>
      <c r="B159" s="22" t="s">
        <v>155</v>
      </c>
      <c r="C159" s="23">
        <v>0</v>
      </c>
      <c r="D159" s="23">
        <v>0</v>
      </c>
      <c r="E159" s="23">
        <v>0</v>
      </c>
      <c r="F159" s="23">
        <v>0</v>
      </c>
      <c r="G159" s="24"/>
    </row>
    <row r="160" spans="1:7" hidden="1" x14ac:dyDescent="0.25">
      <c r="A160" s="21">
        <f t="shared" si="3"/>
        <v>0</v>
      </c>
      <c r="B160" s="22" t="s">
        <v>156</v>
      </c>
      <c r="C160" s="23">
        <v>0</v>
      </c>
      <c r="D160" s="23">
        <v>0</v>
      </c>
      <c r="E160" s="23">
        <v>0</v>
      </c>
      <c r="F160" s="23">
        <v>0</v>
      </c>
      <c r="G160" s="24"/>
    </row>
    <row r="161" spans="1:7" x14ac:dyDescent="0.25">
      <c r="A161" s="21">
        <f t="shared" si="3"/>
        <v>1</v>
      </c>
      <c r="B161" s="22" t="s">
        <v>157</v>
      </c>
      <c r="C161" s="23">
        <v>-31065.18</v>
      </c>
      <c r="D161" s="23">
        <v>-20300</v>
      </c>
      <c r="E161" s="23">
        <v>-5495.2389999999996</v>
      </c>
      <c r="F161" s="23">
        <v>-31100</v>
      </c>
      <c r="G161" s="24" t="s">
        <v>158</v>
      </c>
    </row>
    <row r="162" spans="1:7" hidden="1" x14ac:dyDescent="0.25">
      <c r="A162" s="21">
        <f t="shared" si="3"/>
        <v>0</v>
      </c>
      <c r="B162" s="22" t="s">
        <v>159</v>
      </c>
      <c r="C162" s="23">
        <v>0</v>
      </c>
      <c r="D162" s="23">
        <v>0</v>
      </c>
      <c r="E162" s="23">
        <v>0</v>
      </c>
      <c r="F162" s="23">
        <v>0</v>
      </c>
      <c r="G162" s="24"/>
    </row>
    <row r="163" spans="1:7" hidden="1" x14ac:dyDescent="0.25">
      <c r="A163" s="21">
        <f t="shared" si="3"/>
        <v>0</v>
      </c>
      <c r="B163" s="22" t="s">
        <v>160</v>
      </c>
      <c r="C163" s="23">
        <v>0</v>
      </c>
      <c r="D163" s="23">
        <v>0</v>
      </c>
      <c r="E163" s="23">
        <v>0</v>
      </c>
      <c r="F163" s="23">
        <v>0</v>
      </c>
      <c r="G163" s="24"/>
    </row>
    <row r="164" spans="1:7" x14ac:dyDescent="0.25">
      <c r="A164" s="21">
        <f t="shared" si="3"/>
        <v>1</v>
      </c>
      <c r="B164" s="22" t="s">
        <v>161</v>
      </c>
      <c r="C164" s="23">
        <v>-1809.1089999999999</v>
      </c>
      <c r="D164" s="23">
        <v>-1800</v>
      </c>
      <c r="E164" s="23">
        <v>-1839.29</v>
      </c>
      <c r="F164" s="23">
        <v>-1800</v>
      </c>
      <c r="G164" s="24" t="s">
        <v>158</v>
      </c>
    </row>
    <row r="165" spans="1:7" x14ac:dyDescent="0.25">
      <c r="A165" s="21">
        <f t="shared" si="3"/>
        <v>1</v>
      </c>
      <c r="B165" s="22" t="s">
        <v>162</v>
      </c>
      <c r="C165" s="23">
        <v>-3658.78</v>
      </c>
      <c r="D165" s="23">
        <v>0</v>
      </c>
      <c r="E165" s="23">
        <v>0</v>
      </c>
      <c r="F165" s="23">
        <v>-3700</v>
      </c>
      <c r="G165" s="24" t="s">
        <v>158</v>
      </c>
    </row>
    <row r="166" spans="1:7" hidden="1" x14ac:dyDescent="0.25">
      <c r="A166" s="21">
        <f t="shared" si="3"/>
        <v>0</v>
      </c>
      <c r="B166" s="22" t="s">
        <v>163</v>
      </c>
      <c r="C166" s="23">
        <v>0</v>
      </c>
      <c r="D166" s="23">
        <v>0</v>
      </c>
      <c r="E166" s="23">
        <v>0</v>
      </c>
      <c r="F166" s="23">
        <v>0</v>
      </c>
      <c r="G166" s="24"/>
    </row>
    <row r="167" spans="1:7" hidden="1" x14ac:dyDescent="0.25">
      <c r="A167" s="21">
        <f t="shared" si="3"/>
        <v>0</v>
      </c>
      <c r="B167" s="22" t="s">
        <v>164</v>
      </c>
      <c r="C167" s="23">
        <v>0</v>
      </c>
      <c r="D167" s="23">
        <v>0</v>
      </c>
      <c r="E167" s="23">
        <v>0</v>
      </c>
      <c r="F167" s="23">
        <v>0</v>
      </c>
      <c r="G167" s="24"/>
    </row>
    <row r="168" spans="1:7" x14ac:dyDescent="0.25">
      <c r="A168" s="21">
        <f t="shared" si="3"/>
        <v>1</v>
      </c>
      <c r="B168" s="22" t="s">
        <v>165</v>
      </c>
      <c r="C168" s="23">
        <v>-2464.27</v>
      </c>
      <c r="D168" s="23">
        <v>-1100</v>
      </c>
      <c r="E168" s="23">
        <v>-2336.8890000000001</v>
      </c>
      <c r="F168" s="23">
        <v>-3500</v>
      </c>
      <c r="G168" s="24" t="s">
        <v>149</v>
      </c>
    </row>
    <row r="169" spans="1:7" hidden="1" x14ac:dyDescent="0.25">
      <c r="A169" s="21">
        <f t="shared" si="3"/>
        <v>0</v>
      </c>
      <c r="B169" s="22" t="s">
        <v>166</v>
      </c>
      <c r="C169" s="23">
        <v>0</v>
      </c>
      <c r="D169" s="23">
        <v>0</v>
      </c>
      <c r="E169" s="23">
        <v>0</v>
      </c>
      <c r="F169" s="23">
        <v>0</v>
      </c>
      <c r="G169" s="24"/>
    </row>
    <row r="170" spans="1:7" hidden="1" x14ac:dyDescent="0.25">
      <c r="A170" s="21">
        <f t="shared" si="3"/>
        <v>0</v>
      </c>
      <c r="B170" s="22" t="s">
        <v>167</v>
      </c>
      <c r="C170" s="23">
        <v>0</v>
      </c>
      <c r="D170" s="23">
        <v>0</v>
      </c>
      <c r="E170" s="23">
        <v>0</v>
      </c>
      <c r="F170" s="23">
        <v>0</v>
      </c>
      <c r="G170" s="24"/>
    </row>
    <row r="171" spans="1:7" hidden="1" x14ac:dyDescent="0.25">
      <c r="A171" s="21">
        <f t="shared" si="3"/>
        <v>0</v>
      </c>
      <c r="B171" s="22" t="s">
        <v>168</v>
      </c>
      <c r="C171" s="23">
        <v>0</v>
      </c>
      <c r="D171" s="23">
        <v>0</v>
      </c>
      <c r="E171" s="23">
        <v>0</v>
      </c>
      <c r="F171" s="23">
        <v>0</v>
      </c>
      <c r="G171" s="24"/>
    </row>
    <row r="172" spans="1:7" hidden="1" x14ac:dyDescent="0.25">
      <c r="A172" s="21">
        <f t="shared" si="3"/>
        <v>0</v>
      </c>
      <c r="B172" s="22" t="s">
        <v>169</v>
      </c>
      <c r="C172" s="23">
        <v>0</v>
      </c>
      <c r="D172" s="23">
        <v>0</v>
      </c>
      <c r="E172" s="23">
        <v>0</v>
      </c>
      <c r="F172" s="23">
        <v>0</v>
      </c>
      <c r="G172" s="24"/>
    </row>
    <row r="173" spans="1:7" hidden="1" x14ac:dyDescent="0.25">
      <c r="A173" s="21">
        <f t="shared" si="3"/>
        <v>0</v>
      </c>
      <c r="B173" s="22" t="s">
        <v>170</v>
      </c>
      <c r="C173" s="23">
        <v>0</v>
      </c>
      <c r="D173" s="23">
        <v>0</v>
      </c>
      <c r="E173" s="23">
        <v>0</v>
      </c>
      <c r="F173" s="23">
        <v>0</v>
      </c>
      <c r="G173" s="24"/>
    </row>
    <row r="174" spans="1:7" hidden="1" x14ac:dyDescent="0.25">
      <c r="A174" s="21">
        <v>0</v>
      </c>
      <c r="B174" s="22" t="s">
        <v>171</v>
      </c>
      <c r="C174" s="23">
        <v>0</v>
      </c>
      <c r="D174" s="23">
        <v>0</v>
      </c>
      <c r="E174" s="23">
        <v>0</v>
      </c>
      <c r="F174" s="23">
        <v>0</v>
      </c>
      <c r="G174" s="24"/>
    </row>
    <row r="175" spans="1:7" hidden="1" x14ac:dyDescent="0.25">
      <c r="A175" s="21">
        <f t="shared" si="3"/>
        <v>0</v>
      </c>
      <c r="B175" s="22" t="s">
        <v>172</v>
      </c>
      <c r="C175" s="23">
        <v>0</v>
      </c>
      <c r="D175" s="23">
        <v>0</v>
      </c>
      <c r="E175" s="23">
        <v>0</v>
      </c>
      <c r="F175" s="23">
        <v>0</v>
      </c>
      <c r="G175" s="24"/>
    </row>
    <row r="176" spans="1:7" hidden="1" x14ac:dyDescent="0.25">
      <c r="A176" s="21">
        <f t="shared" si="3"/>
        <v>0</v>
      </c>
      <c r="B176" s="22" t="s">
        <v>173</v>
      </c>
      <c r="C176" s="23">
        <v>0</v>
      </c>
      <c r="D176" s="23">
        <v>0</v>
      </c>
      <c r="E176" s="23">
        <v>0</v>
      </c>
      <c r="F176" s="23">
        <v>0</v>
      </c>
      <c r="G176" s="24"/>
    </row>
    <row r="177" spans="1:7" hidden="1" x14ac:dyDescent="0.25">
      <c r="A177" s="21">
        <f t="shared" si="3"/>
        <v>0</v>
      </c>
      <c r="B177" s="22" t="s">
        <v>174</v>
      </c>
      <c r="C177" s="23">
        <v>0</v>
      </c>
      <c r="D177" s="23">
        <v>0</v>
      </c>
      <c r="E177" s="23">
        <v>0</v>
      </c>
      <c r="F177" s="23">
        <v>0</v>
      </c>
      <c r="G177" s="24"/>
    </row>
    <row r="178" spans="1:7" x14ac:dyDescent="0.25">
      <c r="A178" s="21">
        <f t="shared" si="3"/>
        <v>1</v>
      </c>
      <c r="B178" s="22" t="s">
        <v>175</v>
      </c>
      <c r="C178" s="23">
        <v>-17011</v>
      </c>
      <c r="D178" s="23">
        <v>0</v>
      </c>
      <c r="E178" s="23">
        <v>0</v>
      </c>
      <c r="F178" s="23">
        <v>0</v>
      </c>
      <c r="G178" s="24"/>
    </row>
    <row r="179" spans="1:7" x14ac:dyDescent="0.25">
      <c r="A179" s="21">
        <f t="shared" si="3"/>
        <v>1</v>
      </c>
      <c r="B179" s="22" t="s">
        <v>176</v>
      </c>
      <c r="C179" s="23">
        <v>-2168.54</v>
      </c>
      <c r="D179" s="23">
        <v>-9300</v>
      </c>
      <c r="E179" s="23">
        <v>-15416.879000000001</v>
      </c>
      <c r="F179" s="79">
        <v>-2200</v>
      </c>
      <c r="G179" s="80" t="s">
        <v>158</v>
      </c>
    </row>
    <row r="180" spans="1:7" hidden="1" x14ac:dyDescent="0.25">
      <c r="A180" s="21">
        <f t="shared" si="3"/>
        <v>0</v>
      </c>
      <c r="B180" s="22" t="s">
        <v>177</v>
      </c>
      <c r="C180" s="23">
        <v>0</v>
      </c>
      <c r="D180" s="23">
        <v>0</v>
      </c>
      <c r="E180" s="23">
        <v>0</v>
      </c>
      <c r="F180" s="23">
        <v>0</v>
      </c>
      <c r="G180" s="24"/>
    </row>
    <row r="181" spans="1:7" hidden="1" x14ac:dyDescent="0.25">
      <c r="A181" s="21">
        <f t="shared" si="3"/>
        <v>0</v>
      </c>
      <c r="B181" s="22" t="s">
        <v>178</v>
      </c>
      <c r="C181" s="23">
        <v>0</v>
      </c>
      <c r="D181" s="23">
        <v>0</v>
      </c>
      <c r="E181" s="23">
        <v>0</v>
      </c>
      <c r="F181" s="23">
        <v>0</v>
      </c>
      <c r="G181" s="24"/>
    </row>
    <row r="182" spans="1:7" hidden="1" x14ac:dyDescent="0.25">
      <c r="A182" s="21">
        <f t="shared" si="3"/>
        <v>0</v>
      </c>
      <c r="B182" s="22" t="s">
        <v>179</v>
      </c>
      <c r="C182" s="23">
        <v>0</v>
      </c>
      <c r="D182" s="23">
        <v>0</v>
      </c>
      <c r="E182" s="23">
        <v>0</v>
      </c>
      <c r="F182" s="23">
        <v>0</v>
      </c>
      <c r="G182" s="24"/>
    </row>
    <row r="183" spans="1:7" hidden="1" x14ac:dyDescent="0.25">
      <c r="A183" s="21">
        <f t="shared" ref="A183:A246" si="5">IF(SUM(C183:F183)=0,0,1)</f>
        <v>0</v>
      </c>
      <c r="B183" s="22" t="s">
        <v>180</v>
      </c>
      <c r="C183" s="23">
        <v>0</v>
      </c>
      <c r="D183" s="23">
        <v>0</v>
      </c>
      <c r="E183" s="23">
        <v>0</v>
      </c>
      <c r="F183" s="23">
        <v>0</v>
      </c>
      <c r="G183" s="24"/>
    </row>
    <row r="184" spans="1:7" hidden="1" x14ac:dyDescent="0.25">
      <c r="A184" s="21">
        <f t="shared" si="5"/>
        <v>0</v>
      </c>
      <c r="B184" s="22" t="s">
        <v>181</v>
      </c>
      <c r="C184" s="23">
        <v>0</v>
      </c>
      <c r="D184" s="23">
        <v>0</v>
      </c>
      <c r="E184" s="23">
        <v>0</v>
      </c>
      <c r="F184" s="23">
        <v>0</v>
      </c>
      <c r="G184" s="24"/>
    </row>
    <row r="185" spans="1:7" x14ac:dyDescent="0.25">
      <c r="A185" s="21">
        <f t="shared" si="5"/>
        <v>1</v>
      </c>
      <c r="B185" s="22" t="s">
        <v>182</v>
      </c>
      <c r="C185" s="23">
        <v>-100687.25</v>
      </c>
      <c r="D185" s="23">
        <v>-7600</v>
      </c>
      <c r="E185" s="23">
        <v>0</v>
      </c>
      <c r="F185" s="79">
        <v>-100700</v>
      </c>
      <c r="G185" s="80" t="s">
        <v>158</v>
      </c>
    </row>
    <row r="186" spans="1:7" hidden="1" x14ac:dyDescent="0.25">
      <c r="A186" s="21">
        <f t="shared" si="5"/>
        <v>0</v>
      </c>
      <c r="B186" s="22" t="s">
        <v>183</v>
      </c>
      <c r="C186" s="23">
        <v>0</v>
      </c>
      <c r="D186" s="23">
        <v>0</v>
      </c>
      <c r="E186" s="23">
        <v>0</v>
      </c>
      <c r="F186" s="23">
        <v>0</v>
      </c>
      <c r="G186" s="24"/>
    </row>
    <row r="187" spans="1:7" hidden="1" x14ac:dyDescent="0.25">
      <c r="A187" s="21">
        <f t="shared" si="5"/>
        <v>0</v>
      </c>
      <c r="B187" s="22" t="s">
        <v>184</v>
      </c>
      <c r="C187" s="23">
        <v>0</v>
      </c>
      <c r="D187" s="23">
        <v>0</v>
      </c>
      <c r="E187" s="23">
        <v>0</v>
      </c>
      <c r="F187" s="23">
        <v>0</v>
      </c>
      <c r="G187" s="24"/>
    </row>
    <row r="188" spans="1:7" hidden="1" x14ac:dyDescent="0.25">
      <c r="A188" s="21">
        <f t="shared" si="5"/>
        <v>0</v>
      </c>
      <c r="B188" s="22" t="s">
        <v>185</v>
      </c>
      <c r="C188" s="23">
        <v>0</v>
      </c>
      <c r="D188" s="23">
        <v>0</v>
      </c>
      <c r="E188" s="23">
        <v>0</v>
      </c>
      <c r="F188" s="23">
        <v>0</v>
      </c>
      <c r="G188" s="24"/>
    </row>
    <row r="189" spans="1:7" hidden="1" x14ac:dyDescent="0.25">
      <c r="A189" s="21">
        <f t="shared" si="5"/>
        <v>0</v>
      </c>
      <c r="B189" s="22" t="s">
        <v>186</v>
      </c>
      <c r="C189" s="23">
        <v>0</v>
      </c>
      <c r="D189" s="23">
        <v>0</v>
      </c>
      <c r="E189" s="23">
        <v>0</v>
      </c>
      <c r="F189" s="23">
        <v>0</v>
      </c>
      <c r="G189" s="24"/>
    </row>
    <row r="190" spans="1:7" hidden="1" x14ac:dyDescent="0.25">
      <c r="A190" s="21">
        <f t="shared" si="5"/>
        <v>0</v>
      </c>
      <c r="B190" s="22" t="s">
        <v>187</v>
      </c>
      <c r="C190" s="23">
        <v>0</v>
      </c>
      <c r="D190" s="23">
        <v>0</v>
      </c>
      <c r="E190" s="23">
        <v>0</v>
      </c>
      <c r="F190" s="23">
        <v>0</v>
      </c>
      <c r="G190" s="24"/>
    </row>
    <row r="191" spans="1:7" hidden="1" x14ac:dyDescent="0.25">
      <c r="A191" s="21">
        <f t="shared" si="5"/>
        <v>0</v>
      </c>
      <c r="B191" s="22" t="s">
        <v>188</v>
      </c>
      <c r="C191" s="23">
        <v>0</v>
      </c>
      <c r="D191" s="23">
        <v>0</v>
      </c>
      <c r="E191" s="23">
        <v>0</v>
      </c>
      <c r="F191" s="23">
        <v>0</v>
      </c>
      <c r="G191" s="24"/>
    </row>
    <row r="192" spans="1:7" x14ac:dyDescent="0.25">
      <c r="A192" s="21">
        <f t="shared" si="5"/>
        <v>1</v>
      </c>
      <c r="B192" s="22" t="s">
        <v>189</v>
      </c>
      <c r="C192" s="23">
        <v>-118053.83</v>
      </c>
      <c r="D192" s="23">
        <v>-64500</v>
      </c>
      <c r="E192" s="23">
        <v>-5979.6090000000004</v>
      </c>
      <c r="F192" s="79">
        <v>-118100</v>
      </c>
      <c r="G192" s="80" t="s">
        <v>158</v>
      </c>
    </row>
    <row r="193" spans="1:7" hidden="1" x14ac:dyDescent="0.25">
      <c r="A193" s="21">
        <f t="shared" si="5"/>
        <v>0</v>
      </c>
      <c r="B193" s="22" t="s">
        <v>190</v>
      </c>
      <c r="C193" s="23">
        <v>0</v>
      </c>
      <c r="D193" s="23">
        <v>0</v>
      </c>
      <c r="E193" s="23">
        <v>0</v>
      </c>
      <c r="F193" s="23">
        <v>0</v>
      </c>
      <c r="G193" s="24"/>
    </row>
    <row r="194" spans="1:7" hidden="1" x14ac:dyDescent="0.25">
      <c r="A194" s="21">
        <f t="shared" si="5"/>
        <v>0</v>
      </c>
      <c r="B194" s="22" t="s">
        <v>191</v>
      </c>
      <c r="C194" s="23">
        <v>0</v>
      </c>
      <c r="D194" s="23">
        <v>0</v>
      </c>
      <c r="E194" s="23">
        <v>0</v>
      </c>
      <c r="F194" s="23">
        <v>0</v>
      </c>
      <c r="G194" s="24"/>
    </row>
    <row r="195" spans="1:7" hidden="1" x14ac:dyDescent="0.25">
      <c r="A195" s="21">
        <f t="shared" si="5"/>
        <v>0</v>
      </c>
      <c r="B195" s="22" t="s">
        <v>192</v>
      </c>
      <c r="C195" s="23">
        <v>0</v>
      </c>
      <c r="D195" s="23">
        <v>0</v>
      </c>
      <c r="E195" s="23">
        <v>0</v>
      </c>
      <c r="F195" s="23">
        <v>0</v>
      </c>
      <c r="G195" s="24"/>
    </row>
    <row r="196" spans="1:7" hidden="1" x14ac:dyDescent="0.25">
      <c r="A196" s="21">
        <f t="shared" si="5"/>
        <v>0</v>
      </c>
      <c r="B196" s="22" t="s">
        <v>193</v>
      </c>
      <c r="C196" s="23">
        <v>0</v>
      </c>
      <c r="D196" s="23">
        <v>0</v>
      </c>
      <c r="E196" s="23">
        <v>0</v>
      </c>
      <c r="F196" s="23">
        <v>0</v>
      </c>
      <c r="G196" s="24"/>
    </row>
    <row r="197" spans="1:7" x14ac:dyDescent="0.25">
      <c r="A197" s="21">
        <f t="shared" si="5"/>
        <v>1</v>
      </c>
      <c r="B197" s="22" t="s">
        <v>194</v>
      </c>
      <c r="C197" s="23">
        <v>-7025.7790000000005</v>
      </c>
      <c r="D197" s="23">
        <v>-900</v>
      </c>
      <c r="E197" s="23">
        <v>-142.16900000000001</v>
      </c>
      <c r="F197" s="79">
        <v>-7000</v>
      </c>
      <c r="G197" s="80" t="s">
        <v>158</v>
      </c>
    </row>
    <row r="198" spans="1:7" hidden="1" x14ac:dyDescent="0.25">
      <c r="A198" s="21">
        <f t="shared" si="5"/>
        <v>0</v>
      </c>
      <c r="B198" s="22" t="s">
        <v>195</v>
      </c>
      <c r="C198" s="23">
        <v>0</v>
      </c>
      <c r="D198" s="23">
        <v>0</v>
      </c>
      <c r="E198" s="23">
        <v>0</v>
      </c>
      <c r="F198" s="23">
        <v>0</v>
      </c>
      <c r="G198" s="24"/>
    </row>
    <row r="199" spans="1:7" x14ac:dyDescent="0.25">
      <c r="A199" s="21">
        <f t="shared" si="5"/>
        <v>1</v>
      </c>
      <c r="B199" s="22" t="s">
        <v>196</v>
      </c>
      <c r="C199" s="23">
        <v>-0.54</v>
      </c>
      <c r="D199" s="23">
        <v>-27600</v>
      </c>
      <c r="E199" s="23">
        <v>-54298.089</v>
      </c>
      <c r="F199" s="79">
        <v>0</v>
      </c>
      <c r="G199" s="80" t="s">
        <v>158</v>
      </c>
    </row>
    <row r="200" spans="1:7" hidden="1" x14ac:dyDescent="0.25">
      <c r="A200" s="21">
        <f t="shared" si="5"/>
        <v>0</v>
      </c>
      <c r="B200" s="22" t="s">
        <v>197</v>
      </c>
      <c r="C200" s="23">
        <v>0</v>
      </c>
      <c r="D200" s="23">
        <v>0</v>
      </c>
      <c r="E200" s="23">
        <v>0</v>
      </c>
      <c r="F200" s="23">
        <v>0</v>
      </c>
      <c r="G200" s="24"/>
    </row>
    <row r="201" spans="1:7" hidden="1" x14ac:dyDescent="0.25">
      <c r="A201" s="21">
        <f t="shared" si="5"/>
        <v>0</v>
      </c>
      <c r="B201" s="22" t="s">
        <v>198</v>
      </c>
      <c r="C201" s="23">
        <v>0</v>
      </c>
      <c r="D201" s="23">
        <v>0</v>
      </c>
      <c r="E201" s="23">
        <v>0</v>
      </c>
      <c r="F201" s="23">
        <v>0</v>
      </c>
      <c r="G201" s="24"/>
    </row>
    <row r="202" spans="1:7" hidden="1" x14ac:dyDescent="0.25">
      <c r="A202" s="21">
        <f t="shared" si="5"/>
        <v>0</v>
      </c>
      <c r="B202" s="22" t="s">
        <v>199</v>
      </c>
      <c r="C202" s="23">
        <v>0</v>
      </c>
      <c r="D202" s="23">
        <v>0</v>
      </c>
      <c r="E202" s="23">
        <v>0</v>
      </c>
      <c r="F202" s="23">
        <v>0</v>
      </c>
      <c r="G202" s="24"/>
    </row>
    <row r="203" spans="1:7" hidden="1" x14ac:dyDescent="0.25">
      <c r="A203" s="21">
        <f t="shared" si="5"/>
        <v>0</v>
      </c>
      <c r="B203" s="22" t="s">
        <v>200</v>
      </c>
      <c r="C203" s="23">
        <v>0</v>
      </c>
      <c r="D203" s="23">
        <v>0</v>
      </c>
      <c r="E203" s="23">
        <v>0</v>
      </c>
      <c r="F203" s="23">
        <v>0</v>
      </c>
      <c r="G203" s="24"/>
    </row>
    <row r="204" spans="1:7" hidden="1" x14ac:dyDescent="0.25">
      <c r="A204" s="21">
        <f t="shared" si="5"/>
        <v>0</v>
      </c>
      <c r="B204" s="22" t="s">
        <v>201</v>
      </c>
      <c r="C204" s="23">
        <v>0</v>
      </c>
      <c r="D204" s="23">
        <v>0</v>
      </c>
      <c r="E204" s="23">
        <v>0</v>
      </c>
      <c r="F204" s="23">
        <v>0</v>
      </c>
      <c r="G204" s="24"/>
    </row>
    <row r="205" spans="1:7" x14ac:dyDescent="0.25">
      <c r="A205" s="21">
        <f t="shared" si="5"/>
        <v>1</v>
      </c>
      <c r="B205" s="22" t="s">
        <v>202</v>
      </c>
      <c r="C205" s="23">
        <v>-16520.34</v>
      </c>
      <c r="D205" s="23">
        <v>-38400</v>
      </c>
      <c r="E205" s="23">
        <v>-17051.95</v>
      </c>
      <c r="F205" s="79">
        <v>-16500</v>
      </c>
      <c r="G205" s="80" t="s">
        <v>158</v>
      </c>
    </row>
    <row r="206" spans="1:7" hidden="1" x14ac:dyDescent="0.25">
      <c r="A206" s="21">
        <f t="shared" si="5"/>
        <v>0</v>
      </c>
      <c r="B206" s="22" t="s">
        <v>203</v>
      </c>
      <c r="C206" s="23">
        <v>0</v>
      </c>
      <c r="D206" s="23">
        <v>0</v>
      </c>
      <c r="E206" s="23">
        <v>0</v>
      </c>
      <c r="F206" s="23">
        <v>0</v>
      </c>
      <c r="G206" s="24"/>
    </row>
    <row r="207" spans="1:7" x14ac:dyDescent="0.25">
      <c r="A207" s="21">
        <f t="shared" si="5"/>
        <v>1</v>
      </c>
      <c r="B207" s="22" t="s">
        <v>204</v>
      </c>
      <c r="C207" s="23">
        <v>-10303.85</v>
      </c>
      <c r="D207" s="23">
        <v>-1300000</v>
      </c>
      <c r="E207" s="23">
        <v>-1710</v>
      </c>
      <c r="F207" s="79">
        <v>-10300</v>
      </c>
      <c r="G207" s="80" t="s">
        <v>158</v>
      </c>
    </row>
    <row r="208" spans="1:7" hidden="1" x14ac:dyDescent="0.25">
      <c r="A208" s="21">
        <f t="shared" si="5"/>
        <v>0</v>
      </c>
      <c r="B208" s="22" t="s">
        <v>205</v>
      </c>
      <c r="C208" s="23">
        <v>0</v>
      </c>
      <c r="D208" s="23">
        <v>0</v>
      </c>
      <c r="E208" s="23">
        <v>0</v>
      </c>
      <c r="F208" s="23">
        <v>0</v>
      </c>
      <c r="G208" s="24"/>
    </row>
    <row r="209" spans="1:7" hidden="1" x14ac:dyDescent="0.25">
      <c r="A209" s="21">
        <f t="shared" si="5"/>
        <v>0</v>
      </c>
      <c r="B209" s="22" t="s">
        <v>206</v>
      </c>
      <c r="C209" s="23">
        <v>0</v>
      </c>
      <c r="D209" s="23">
        <v>0</v>
      </c>
      <c r="E209" s="23">
        <v>0</v>
      </c>
      <c r="F209" s="23">
        <v>0</v>
      </c>
      <c r="G209" s="24"/>
    </row>
    <row r="210" spans="1:7" hidden="1" x14ac:dyDescent="0.25">
      <c r="A210" s="21">
        <f t="shared" si="5"/>
        <v>0</v>
      </c>
      <c r="B210" s="22" t="s">
        <v>207</v>
      </c>
      <c r="C210" s="23">
        <v>0</v>
      </c>
      <c r="D210" s="23">
        <v>0</v>
      </c>
      <c r="E210" s="23">
        <v>0</v>
      </c>
      <c r="F210" s="23">
        <v>0</v>
      </c>
      <c r="G210" s="24"/>
    </row>
    <row r="211" spans="1:7" hidden="1" x14ac:dyDescent="0.25">
      <c r="A211" s="21">
        <f t="shared" si="5"/>
        <v>0</v>
      </c>
      <c r="B211" s="22" t="s">
        <v>208</v>
      </c>
      <c r="C211" s="23">
        <v>0</v>
      </c>
      <c r="D211" s="23">
        <v>0</v>
      </c>
      <c r="E211" s="23">
        <v>0</v>
      </c>
      <c r="F211" s="23">
        <v>0</v>
      </c>
      <c r="G211" s="24"/>
    </row>
    <row r="212" spans="1:7" hidden="1" x14ac:dyDescent="0.25">
      <c r="A212" s="21">
        <f t="shared" si="5"/>
        <v>0</v>
      </c>
      <c r="B212" s="22" t="s">
        <v>209</v>
      </c>
      <c r="C212" s="23">
        <v>0</v>
      </c>
      <c r="D212" s="23">
        <v>0</v>
      </c>
      <c r="E212" s="23">
        <v>0</v>
      </c>
      <c r="F212" s="23">
        <v>0</v>
      </c>
      <c r="G212" s="24"/>
    </row>
    <row r="213" spans="1:7" hidden="1" x14ac:dyDescent="0.25">
      <c r="A213" s="21">
        <f t="shared" si="5"/>
        <v>0</v>
      </c>
      <c r="B213" s="22" t="s">
        <v>210</v>
      </c>
      <c r="C213" s="23">
        <v>0</v>
      </c>
      <c r="D213" s="23">
        <v>0</v>
      </c>
      <c r="E213" s="23">
        <v>0</v>
      </c>
      <c r="F213" s="23">
        <v>0</v>
      </c>
      <c r="G213" s="24" t="s">
        <v>158</v>
      </c>
    </row>
    <row r="214" spans="1:7" hidden="1" x14ac:dyDescent="0.25">
      <c r="A214" s="21">
        <f t="shared" si="5"/>
        <v>0</v>
      </c>
      <c r="B214" s="22" t="s">
        <v>211</v>
      </c>
      <c r="C214" s="23">
        <v>0</v>
      </c>
      <c r="D214" s="23">
        <v>0</v>
      </c>
      <c r="E214" s="23">
        <v>0</v>
      </c>
      <c r="F214" s="23">
        <v>0</v>
      </c>
      <c r="G214" s="24"/>
    </row>
    <row r="215" spans="1:7" hidden="1" x14ac:dyDescent="0.25">
      <c r="A215" s="21">
        <f t="shared" si="5"/>
        <v>0</v>
      </c>
      <c r="B215" s="22" t="s">
        <v>212</v>
      </c>
      <c r="C215" s="23">
        <v>0</v>
      </c>
      <c r="D215" s="23">
        <v>0</v>
      </c>
      <c r="E215" s="23">
        <v>0</v>
      </c>
      <c r="F215" s="23">
        <v>0</v>
      </c>
      <c r="G215" s="24"/>
    </row>
    <row r="216" spans="1:7" hidden="1" x14ac:dyDescent="0.25">
      <c r="A216" s="21">
        <f t="shared" si="5"/>
        <v>0</v>
      </c>
      <c r="B216" s="22" t="s">
        <v>213</v>
      </c>
      <c r="C216" s="23">
        <v>0</v>
      </c>
      <c r="D216" s="23">
        <v>0</v>
      </c>
      <c r="E216" s="23">
        <v>0</v>
      </c>
      <c r="F216" s="23">
        <v>0</v>
      </c>
      <c r="G216" s="24"/>
    </row>
    <row r="217" spans="1:7" hidden="1" x14ac:dyDescent="0.25">
      <c r="A217" s="21">
        <f t="shared" si="5"/>
        <v>0</v>
      </c>
      <c r="B217" s="22" t="s">
        <v>214</v>
      </c>
      <c r="C217" s="23">
        <v>0</v>
      </c>
      <c r="D217" s="23">
        <v>0</v>
      </c>
      <c r="E217" s="23">
        <v>0</v>
      </c>
      <c r="F217" s="23">
        <v>0</v>
      </c>
      <c r="G217" s="24"/>
    </row>
    <row r="218" spans="1:7" hidden="1" x14ac:dyDescent="0.25">
      <c r="A218" s="21">
        <f t="shared" si="5"/>
        <v>0</v>
      </c>
      <c r="B218" s="22" t="s">
        <v>215</v>
      </c>
      <c r="C218" s="23">
        <v>0</v>
      </c>
      <c r="D218" s="23">
        <v>0</v>
      </c>
      <c r="E218" s="23">
        <v>0</v>
      </c>
      <c r="F218" s="23">
        <v>0</v>
      </c>
      <c r="G218" s="24"/>
    </row>
    <row r="219" spans="1:7" hidden="1" x14ac:dyDescent="0.25">
      <c r="A219" s="21">
        <f t="shared" si="5"/>
        <v>0</v>
      </c>
      <c r="B219" s="22" t="s">
        <v>216</v>
      </c>
      <c r="C219" s="23">
        <v>0</v>
      </c>
      <c r="D219" s="23">
        <v>0</v>
      </c>
      <c r="E219" s="23">
        <v>0</v>
      </c>
      <c r="F219" s="23">
        <v>0</v>
      </c>
      <c r="G219" s="24"/>
    </row>
    <row r="220" spans="1:7" hidden="1" x14ac:dyDescent="0.25">
      <c r="A220" s="21">
        <f t="shared" si="5"/>
        <v>0</v>
      </c>
      <c r="B220" s="22" t="s">
        <v>217</v>
      </c>
      <c r="C220" s="23">
        <v>0</v>
      </c>
      <c r="D220" s="23">
        <v>0</v>
      </c>
      <c r="E220" s="23">
        <v>0</v>
      </c>
      <c r="F220" s="23">
        <v>0</v>
      </c>
      <c r="G220" s="24"/>
    </row>
    <row r="221" spans="1:7" hidden="1" x14ac:dyDescent="0.25">
      <c r="A221" s="21">
        <f t="shared" si="5"/>
        <v>0</v>
      </c>
      <c r="B221" s="22" t="s">
        <v>218</v>
      </c>
      <c r="C221" s="23">
        <v>0</v>
      </c>
      <c r="D221" s="23">
        <v>0</v>
      </c>
      <c r="E221" s="23">
        <v>0</v>
      </c>
      <c r="F221" s="23">
        <v>0</v>
      </c>
      <c r="G221" s="24"/>
    </row>
    <row r="222" spans="1:7" hidden="1" x14ac:dyDescent="0.25">
      <c r="A222" s="21">
        <f t="shared" si="5"/>
        <v>0</v>
      </c>
      <c r="B222" s="22" t="s">
        <v>219</v>
      </c>
      <c r="C222" s="23">
        <v>0</v>
      </c>
      <c r="D222" s="23">
        <v>0</v>
      </c>
      <c r="E222" s="23">
        <v>0</v>
      </c>
      <c r="F222" s="23">
        <v>0</v>
      </c>
      <c r="G222" s="24"/>
    </row>
    <row r="223" spans="1:7" hidden="1" x14ac:dyDescent="0.25">
      <c r="A223" s="21">
        <f t="shared" si="5"/>
        <v>0</v>
      </c>
      <c r="B223" s="22" t="s">
        <v>220</v>
      </c>
      <c r="C223" s="23">
        <v>0</v>
      </c>
      <c r="D223" s="23">
        <v>0</v>
      </c>
      <c r="E223" s="23">
        <v>0</v>
      </c>
      <c r="F223" s="23">
        <v>0</v>
      </c>
      <c r="G223" s="24"/>
    </row>
    <row r="224" spans="1:7" hidden="1" x14ac:dyDescent="0.25">
      <c r="A224" s="21">
        <f t="shared" si="5"/>
        <v>0</v>
      </c>
      <c r="B224" s="22" t="s">
        <v>221</v>
      </c>
      <c r="C224" s="23">
        <v>0</v>
      </c>
      <c r="D224" s="23">
        <v>0</v>
      </c>
      <c r="E224" s="23">
        <v>0</v>
      </c>
      <c r="F224" s="23">
        <v>0</v>
      </c>
      <c r="G224" s="24"/>
    </row>
    <row r="225" spans="1:7" x14ac:dyDescent="0.25">
      <c r="A225" s="21">
        <v>1</v>
      </c>
      <c r="B225" s="22" t="s">
        <v>222</v>
      </c>
      <c r="C225" s="23">
        <v>-448964.27</v>
      </c>
      <c r="D225" s="23">
        <v>0</v>
      </c>
      <c r="E225" s="23">
        <v>-33047</v>
      </c>
      <c r="F225" s="79">
        <v>0</v>
      </c>
      <c r="G225" s="81" t="s">
        <v>223</v>
      </c>
    </row>
    <row r="226" spans="1:7" hidden="1" x14ac:dyDescent="0.25">
      <c r="A226" s="21">
        <f t="shared" si="5"/>
        <v>0</v>
      </c>
      <c r="B226" s="22" t="s">
        <v>224</v>
      </c>
      <c r="C226" s="23">
        <v>0</v>
      </c>
      <c r="D226" s="23">
        <v>0</v>
      </c>
      <c r="E226" s="23">
        <v>0</v>
      </c>
      <c r="F226" s="23">
        <v>0</v>
      </c>
      <c r="G226" s="24"/>
    </row>
    <row r="227" spans="1:7" hidden="1" x14ac:dyDescent="0.25">
      <c r="A227" s="21">
        <f t="shared" si="5"/>
        <v>0</v>
      </c>
      <c r="B227" s="22" t="s">
        <v>225</v>
      </c>
      <c r="C227" s="23">
        <v>0</v>
      </c>
      <c r="D227" s="23">
        <v>0</v>
      </c>
      <c r="E227" s="23">
        <v>0</v>
      </c>
      <c r="F227" s="23">
        <v>0</v>
      </c>
      <c r="G227" s="24"/>
    </row>
    <row r="228" spans="1:7" hidden="1" x14ac:dyDescent="0.25">
      <c r="A228" s="21">
        <f t="shared" si="5"/>
        <v>0</v>
      </c>
      <c r="B228" s="22" t="s">
        <v>226</v>
      </c>
      <c r="C228" s="23">
        <v>0</v>
      </c>
      <c r="D228" s="23">
        <v>0</v>
      </c>
      <c r="E228" s="23">
        <v>0</v>
      </c>
      <c r="F228" s="23">
        <v>0</v>
      </c>
      <c r="G228" s="24"/>
    </row>
    <row r="229" spans="1:7" hidden="1" x14ac:dyDescent="0.25">
      <c r="A229" s="21">
        <f t="shared" si="5"/>
        <v>0</v>
      </c>
      <c r="B229" s="22" t="s">
        <v>227</v>
      </c>
      <c r="C229" s="23">
        <v>0</v>
      </c>
      <c r="D229" s="23">
        <v>0</v>
      </c>
      <c r="E229" s="23">
        <v>0</v>
      </c>
      <c r="F229" s="23">
        <v>0</v>
      </c>
      <c r="G229" s="24"/>
    </row>
    <row r="230" spans="1:7" hidden="1" x14ac:dyDescent="0.25">
      <c r="A230" s="21">
        <f t="shared" si="5"/>
        <v>0</v>
      </c>
      <c r="B230" s="22" t="s">
        <v>228</v>
      </c>
      <c r="C230" s="23">
        <v>0</v>
      </c>
      <c r="D230" s="23">
        <v>0</v>
      </c>
      <c r="E230" s="23">
        <v>0</v>
      </c>
      <c r="F230" s="23">
        <v>0</v>
      </c>
      <c r="G230" s="24"/>
    </row>
    <row r="231" spans="1:7" hidden="1" x14ac:dyDescent="0.25">
      <c r="A231" s="21">
        <f t="shared" si="5"/>
        <v>0</v>
      </c>
      <c r="B231" s="22" t="s">
        <v>229</v>
      </c>
      <c r="C231" s="23">
        <v>0</v>
      </c>
      <c r="D231" s="23">
        <v>0</v>
      </c>
      <c r="E231" s="23">
        <v>0</v>
      </c>
      <c r="F231" s="23">
        <v>0</v>
      </c>
      <c r="G231" s="24"/>
    </row>
    <row r="232" spans="1:7" hidden="1" x14ac:dyDescent="0.25">
      <c r="A232" s="21">
        <f t="shared" si="5"/>
        <v>0</v>
      </c>
      <c r="B232" s="22" t="s">
        <v>230</v>
      </c>
      <c r="C232" s="23">
        <v>0</v>
      </c>
      <c r="D232" s="23">
        <v>0</v>
      </c>
      <c r="E232" s="23">
        <v>0</v>
      </c>
      <c r="F232" s="23">
        <v>0</v>
      </c>
      <c r="G232" s="24"/>
    </row>
    <row r="233" spans="1:7" hidden="1" x14ac:dyDescent="0.25">
      <c r="A233" s="21">
        <f t="shared" si="5"/>
        <v>0</v>
      </c>
      <c r="B233" s="22" t="s">
        <v>231</v>
      </c>
      <c r="C233" s="23">
        <v>0</v>
      </c>
      <c r="D233" s="23">
        <v>0</v>
      </c>
      <c r="E233" s="23">
        <v>0</v>
      </c>
      <c r="F233" s="23">
        <v>0</v>
      </c>
      <c r="G233" s="24"/>
    </row>
    <row r="234" spans="1:7" hidden="1" x14ac:dyDescent="0.25">
      <c r="A234" s="21">
        <f t="shared" si="5"/>
        <v>0</v>
      </c>
      <c r="B234" s="22" t="s">
        <v>232</v>
      </c>
      <c r="C234" s="23">
        <v>0</v>
      </c>
      <c r="D234" s="23">
        <v>0</v>
      </c>
      <c r="E234" s="23">
        <v>0</v>
      </c>
      <c r="F234" s="23">
        <v>0</v>
      </c>
      <c r="G234" s="24"/>
    </row>
    <row r="235" spans="1:7" hidden="1" x14ac:dyDescent="0.25">
      <c r="A235" s="21">
        <f t="shared" si="5"/>
        <v>0</v>
      </c>
      <c r="B235" s="22" t="s">
        <v>233</v>
      </c>
      <c r="C235" s="23">
        <v>0</v>
      </c>
      <c r="D235" s="23">
        <v>0</v>
      </c>
      <c r="E235" s="23">
        <v>0</v>
      </c>
      <c r="F235" s="23">
        <v>0</v>
      </c>
      <c r="G235" s="24"/>
    </row>
    <row r="236" spans="1:7" hidden="1" x14ac:dyDescent="0.25">
      <c r="A236" s="21">
        <f t="shared" si="5"/>
        <v>0</v>
      </c>
      <c r="B236" s="22" t="s">
        <v>234</v>
      </c>
      <c r="C236" s="23">
        <v>0</v>
      </c>
      <c r="D236" s="23">
        <v>0</v>
      </c>
      <c r="E236" s="23">
        <v>0</v>
      </c>
      <c r="F236" s="23">
        <v>0</v>
      </c>
      <c r="G236" s="24"/>
    </row>
    <row r="237" spans="1:7" hidden="1" x14ac:dyDescent="0.25">
      <c r="A237" s="21">
        <f t="shared" si="5"/>
        <v>0</v>
      </c>
      <c r="B237" s="22" t="s">
        <v>235</v>
      </c>
      <c r="C237" s="23">
        <v>0</v>
      </c>
      <c r="D237" s="23">
        <v>0</v>
      </c>
      <c r="E237" s="23">
        <v>0</v>
      </c>
      <c r="F237" s="23">
        <v>0</v>
      </c>
      <c r="G237" s="24"/>
    </row>
    <row r="238" spans="1:7" hidden="1" x14ac:dyDescent="0.25">
      <c r="A238" s="21">
        <f t="shared" si="5"/>
        <v>0</v>
      </c>
      <c r="B238" s="22" t="s">
        <v>236</v>
      </c>
      <c r="C238" s="23">
        <v>0</v>
      </c>
      <c r="D238" s="23">
        <v>0</v>
      </c>
      <c r="E238" s="23">
        <v>0</v>
      </c>
      <c r="F238" s="23">
        <v>0</v>
      </c>
      <c r="G238" s="24"/>
    </row>
    <row r="239" spans="1:7" hidden="1" x14ac:dyDescent="0.25">
      <c r="A239" s="21">
        <f t="shared" si="5"/>
        <v>0</v>
      </c>
      <c r="B239" s="22" t="s">
        <v>237</v>
      </c>
      <c r="C239" s="23">
        <v>0</v>
      </c>
      <c r="D239" s="23">
        <v>0</v>
      </c>
      <c r="E239" s="23">
        <v>0</v>
      </c>
      <c r="F239" s="23">
        <v>0</v>
      </c>
      <c r="G239" s="24"/>
    </row>
    <row r="240" spans="1:7" hidden="1" x14ac:dyDescent="0.25">
      <c r="A240" s="21">
        <f t="shared" si="5"/>
        <v>0</v>
      </c>
      <c r="B240" s="22" t="s">
        <v>238</v>
      </c>
      <c r="C240" s="23">
        <v>0</v>
      </c>
      <c r="D240" s="23">
        <v>0</v>
      </c>
      <c r="E240" s="23">
        <v>0</v>
      </c>
      <c r="F240" s="23">
        <v>0</v>
      </c>
      <c r="G240" s="24"/>
    </row>
    <row r="241" spans="1:7" hidden="1" x14ac:dyDescent="0.25">
      <c r="A241" s="21">
        <f t="shared" si="5"/>
        <v>0</v>
      </c>
      <c r="B241" s="22" t="s">
        <v>239</v>
      </c>
      <c r="C241" s="23">
        <v>0</v>
      </c>
      <c r="D241" s="23">
        <v>0</v>
      </c>
      <c r="E241" s="23">
        <v>0</v>
      </c>
      <c r="F241" s="23">
        <v>0</v>
      </c>
      <c r="G241" s="24"/>
    </row>
    <row r="242" spans="1:7" hidden="1" x14ac:dyDescent="0.25">
      <c r="A242" s="21">
        <f t="shared" si="5"/>
        <v>0</v>
      </c>
      <c r="B242" s="22" t="s">
        <v>240</v>
      </c>
      <c r="C242" s="23">
        <v>0</v>
      </c>
      <c r="D242" s="23">
        <v>0</v>
      </c>
      <c r="E242" s="23">
        <v>0</v>
      </c>
      <c r="F242" s="23">
        <v>0</v>
      </c>
      <c r="G242" s="24"/>
    </row>
    <row r="243" spans="1:7" x14ac:dyDescent="0.25">
      <c r="A243" s="21">
        <f t="shared" si="5"/>
        <v>1</v>
      </c>
      <c r="B243" s="22" t="s">
        <v>241</v>
      </c>
      <c r="C243" s="23">
        <v>-20059.188999999998</v>
      </c>
      <c r="D243" s="23">
        <v>-30200</v>
      </c>
      <c r="E243" s="23">
        <v>-23527.11</v>
      </c>
      <c r="F243" s="23">
        <v>-28900</v>
      </c>
      <c r="G243" s="24" t="s">
        <v>604</v>
      </c>
    </row>
    <row r="244" spans="1:7" hidden="1" x14ac:dyDescent="0.25">
      <c r="A244" s="21">
        <f t="shared" si="5"/>
        <v>0</v>
      </c>
      <c r="B244" s="22" t="s">
        <v>243</v>
      </c>
      <c r="C244" s="23">
        <v>0</v>
      </c>
      <c r="D244" s="23">
        <v>0</v>
      </c>
      <c r="E244" s="23">
        <v>0</v>
      </c>
      <c r="F244" s="23">
        <v>0</v>
      </c>
      <c r="G244" s="24"/>
    </row>
    <row r="245" spans="1:7" hidden="1" x14ac:dyDescent="0.25">
      <c r="A245" s="21">
        <f t="shared" si="5"/>
        <v>0</v>
      </c>
      <c r="B245" s="22" t="s">
        <v>244</v>
      </c>
      <c r="C245" s="23">
        <v>0</v>
      </c>
      <c r="D245" s="23">
        <v>0</v>
      </c>
      <c r="E245" s="23">
        <v>0</v>
      </c>
      <c r="F245" s="23">
        <v>0</v>
      </c>
      <c r="G245" s="24"/>
    </row>
    <row r="246" spans="1:7" hidden="1" x14ac:dyDescent="0.25">
      <c r="A246" s="21">
        <f t="shared" si="5"/>
        <v>0</v>
      </c>
      <c r="B246" s="22" t="s">
        <v>245</v>
      </c>
      <c r="C246" s="23">
        <v>0</v>
      </c>
      <c r="D246" s="23">
        <v>0</v>
      </c>
      <c r="E246" s="23">
        <v>0</v>
      </c>
      <c r="F246" s="23">
        <v>0</v>
      </c>
      <c r="G246" s="24"/>
    </row>
    <row r="247" spans="1:7" hidden="1" x14ac:dyDescent="0.25">
      <c r="A247" s="21">
        <f t="shared" ref="A247:A310" si="6">IF(SUM(C247:F247)=0,0,1)</f>
        <v>0</v>
      </c>
      <c r="B247" s="22" t="s">
        <v>246</v>
      </c>
      <c r="C247" s="23">
        <v>0</v>
      </c>
      <c r="D247" s="23">
        <v>0</v>
      </c>
      <c r="E247" s="23">
        <v>0</v>
      </c>
      <c r="F247" s="23">
        <v>0</v>
      </c>
      <c r="G247" s="24"/>
    </row>
    <row r="248" spans="1:7" hidden="1" x14ac:dyDescent="0.25">
      <c r="A248" s="21">
        <f t="shared" si="6"/>
        <v>0</v>
      </c>
      <c r="B248" s="22" t="s">
        <v>247</v>
      </c>
      <c r="C248" s="23">
        <v>0</v>
      </c>
      <c r="D248" s="23">
        <v>0</v>
      </c>
      <c r="E248" s="23">
        <v>0</v>
      </c>
      <c r="F248" s="23">
        <v>0</v>
      </c>
      <c r="G248" s="24"/>
    </row>
    <row r="249" spans="1:7" hidden="1" x14ac:dyDescent="0.25">
      <c r="A249" s="21">
        <f t="shared" si="6"/>
        <v>0</v>
      </c>
      <c r="B249" s="22" t="s">
        <v>248</v>
      </c>
      <c r="C249" s="23">
        <v>0</v>
      </c>
      <c r="D249" s="23">
        <v>0</v>
      </c>
      <c r="E249" s="23">
        <v>0</v>
      </c>
      <c r="F249" s="23">
        <v>0</v>
      </c>
      <c r="G249" s="24"/>
    </row>
    <row r="250" spans="1:7" hidden="1" x14ac:dyDescent="0.25">
      <c r="A250" s="21">
        <f t="shared" si="6"/>
        <v>0</v>
      </c>
      <c r="B250" s="22" t="s">
        <v>249</v>
      </c>
      <c r="C250" s="23">
        <v>0</v>
      </c>
      <c r="D250" s="23">
        <v>0</v>
      </c>
      <c r="E250" s="23">
        <v>0</v>
      </c>
      <c r="F250" s="23">
        <v>0</v>
      </c>
      <c r="G250" s="24"/>
    </row>
    <row r="251" spans="1:7" hidden="1" x14ac:dyDescent="0.25">
      <c r="A251" s="21">
        <f t="shared" si="6"/>
        <v>0</v>
      </c>
      <c r="B251" s="22" t="s">
        <v>250</v>
      </c>
      <c r="C251" s="23">
        <v>0</v>
      </c>
      <c r="D251" s="23">
        <v>0</v>
      </c>
      <c r="E251" s="23">
        <v>0</v>
      </c>
      <c r="F251" s="23">
        <v>0</v>
      </c>
      <c r="G251" s="24" t="s">
        <v>158</v>
      </c>
    </row>
    <row r="252" spans="1:7" hidden="1" x14ac:dyDescent="0.25">
      <c r="A252" s="21">
        <f t="shared" si="6"/>
        <v>0</v>
      </c>
      <c r="B252" s="22" t="s">
        <v>251</v>
      </c>
      <c r="C252" s="23">
        <v>0</v>
      </c>
      <c r="D252" s="23">
        <v>0</v>
      </c>
      <c r="E252" s="23">
        <v>0</v>
      </c>
      <c r="F252" s="23">
        <v>0</v>
      </c>
      <c r="G252" s="24" t="s">
        <v>242</v>
      </c>
    </row>
    <row r="253" spans="1:7" x14ac:dyDescent="0.25">
      <c r="A253" s="21">
        <f t="shared" si="6"/>
        <v>1</v>
      </c>
      <c r="B253" s="22" t="s">
        <v>252</v>
      </c>
      <c r="C253" s="23">
        <v>-254570.06</v>
      </c>
      <c r="D253" s="23">
        <v>-276300</v>
      </c>
      <c r="E253" s="23">
        <v>-173269.269</v>
      </c>
      <c r="F253" s="23">
        <v>-274000</v>
      </c>
      <c r="G253" s="24" t="s">
        <v>605</v>
      </c>
    </row>
    <row r="254" spans="1:7" hidden="1" x14ac:dyDescent="0.25">
      <c r="A254" s="21">
        <f t="shared" si="6"/>
        <v>0</v>
      </c>
      <c r="B254" s="22" t="s">
        <v>253</v>
      </c>
      <c r="C254" s="23">
        <v>0</v>
      </c>
      <c r="D254" s="23">
        <v>0</v>
      </c>
      <c r="E254" s="23">
        <v>0</v>
      </c>
      <c r="F254" s="23">
        <v>0</v>
      </c>
      <c r="G254" s="24" t="s">
        <v>242</v>
      </c>
    </row>
    <row r="255" spans="1:7" hidden="1" x14ac:dyDescent="0.25">
      <c r="A255" s="21">
        <f t="shared" si="6"/>
        <v>0</v>
      </c>
      <c r="B255" s="22" t="s">
        <v>254</v>
      </c>
      <c r="C255" s="23">
        <v>0</v>
      </c>
      <c r="D255" s="23">
        <v>0</v>
      </c>
      <c r="E255" s="23">
        <v>0</v>
      </c>
      <c r="F255" s="23">
        <v>0</v>
      </c>
      <c r="G255" s="24"/>
    </row>
    <row r="256" spans="1:7" hidden="1" x14ac:dyDescent="0.25">
      <c r="A256" s="21">
        <f t="shared" si="6"/>
        <v>0</v>
      </c>
      <c r="B256" s="22" t="s">
        <v>255</v>
      </c>
      <c r="C256" s="23">
        <v>0</v>
      </c>
      <c r="D256" s="23">
        <v>0</v>
      </c>
      <c r="E256" s="23">
        <v>0</v>
      </c>
      <c r="F256" s="23">
        <v>0</v>
      </c>
      <c r="G256" s="24"/>
    </row>
    <row r="257" spans="1:7" hidden="1" x14ac:dyDescent="0.25">
      <c r="A257" s="21">
        <f t="shared" si="6"/>
        <v>0</v>
      </c>
      <c r="B257" s="22" t="s">
        <v>256</v>
      </c>
      <c r="C257" s="23">
        <v>0</v>
      </c>
      <c r="D257" s="23">
        <v>0</v>
      </c>
      <c r="E257" s="23">
        <v>0</v>
      </c>
      <c r="F257" s="23">
        <v>0</v>
      </c>
      <c r="G257" s="24"/>
    </row>
    <row r="258" spans="1:7" x14ac:dyDescent="0.25">
      <c r="A258" s="21">
        <f t="shared" si="6"/>
        <v>1</v>
      </c>
      <c r="B258" s="22" t="s">
        <v>257</v>
      </c>
      <c r="C258" s="23">
        <v>-3658.78</v>
      </c>
      <c r="D258" s="23">
        <v>0</v>
      </c>
      <c r="E258" s="23">
        <v>0</v>
      </c>
      <c r="F258" s="23">
        <v>0</v>
      </c>
      <c r="G258" s="24"/>
    </row>
    <row r="259" spans="1:7" x14ac:dyDescent="0.25">
      <c r="A259" s="21">
        <f t="shared" si="6"/>
        <v>1</v>
      </c>
      <c r="B259" s="22" t="s">
        <v>258</v>
      </c>
      <c r="C259" s="23">
        <v>-37288.32</v>
      </c>
      <c r="D259" s="23">
        <v>-43600</v>
      </c>
      <c r="E259" s="23">
        <v>-27897.34</v>
      </c>
      <c r="F259" s="23">
        <v>-42700</v>
      </c>
      <c r="G259" s="24" t="s">
        <v>147</v>
      </c>
    </row>
    <row r="260" spans="1:7" hidden="1" x14ac:dyDescent="0.25">
      <c r="A260" s="21">
        <f t="shared" si="6"/>
        <v>0</v>
      </c>
      <c r="B260" s="22" t="s">
        <v>259</v>
      </c>
      <c r="C260" s="23">
        <v>0</v>
      </c>
      <c r="D260" s="23">
        <v>0</v>
      </c>
      <c r="E260" s="23">
        <v>0</v>
      </c>
      <c r="F260" s="23">
        <v>0</v>
      </c>
      <c r="G260" s="24"/>
    </row>
    <row r="261" spans="1:7" hidden="1" x14ac:dyDescent="0.25">
      <c r="A261" s="21">
        <f t="shared" si="6"/>
        <v>0</v>
      </c>
      <c r="B261" s="22" t="s">
        <v>260</v>
      </c>
      <c r="C261" s="23">
        <v>0</v>
      </c>
      <c r="D261" s="23">
        <v>0</v>
      </c>
      <c r="E261" s="23">
        <v>0</v>
      </c>
      <c r="F261" s="23">
        <v>0</v>
      </c>
      <c r="G261" s="24"/>
    </row>
    <row r="262" spans="1:7" x14ac:dyDescent="0.25">
      <c r="A262" s="21">
        <f t="shared" si="6"/>
        <v>1</v>
      </c>
      <c r="B262" s="22" t="s">
        <v>261</v>
      </c>
      <c r="C262" s="23">
        <v>-40419.139000000003</v>
      </c>
      <c r="D262" s="23">
        <v>-48400</v>
      </c>
      <c r="E262" s="23">
        <v>-34608.379000000001</v>
      </c>
      <c r="F262" s="23">
        <v>-53000</v>
      </c>
      <c r="G262" s="24" t="s">
        <v>147</v>
      </c>
    </row>
    <row r="263" spans="1:7" hidden="1" x14ac:dyDescent="0.25">
      <c r="A263" s="21">
        <f t="shared" si="6"/>
        <v>0</v>
      </c>
      <c r="B263" s="22" t="s">
        <v>262</v>
      </c>
      <c r="C263" s="23">
        <v>0</v>
      </c>
      <c r="D263" s="23">
        <v>0</v>
      </c>
      <c r="E263" s="23">
        <v>0</v>
      </c>
      <c r="F263" s="23">
        <v>0</v>
      </c>
      <c r="G263" s="24" t="s">
        <v>263</v>
      </c>
    </row>
    <row r="264" spans="1:7" hidden="1" x14ac:dyDescent="0.25">
      <c r="A264" s="21">
        <f t="shared" si="6"/>
        <v>0</v>
      </c>
      <c r="B264" s="22" t="s">
        <v>264</v>
      </c>
      <c r="C264" s="23">
        <v>0</v>
      </c>
      <c r="D264" s="23">
        <v>0</v>
      </c>
      <c r="E264" s="23">
        <v>0</v>
      </c>
      <c r="F264" s="23">
        <v>0</v>
      </c>
      <c r="G264" s="24"/>
    </row>
    <row r="265" spans="1:7" hidden="1" x14ac:dyDescent="0.25">
      <c r="A265" s="21">
        <f t="shared" si="6"/>
        <v>0</v>
      </c>
      <c r="B265" s="22" t="s">
        <v>265</v>
      </c>
      <c r="C265" s="23">
        <v>0</v>
      </c>
      <c r="D265" s="23">
        <v>0</v>
      </c>
      <c r="E265" s="23">
        <v>0</v>
      </c>
      <c r="F265" s="23">
        <v>0</v>
      </c>
      <c r="G265" s="24"/>
    </row>
    <row r="266" spans="1:7" hidden="1" x14ac:dyDescent="0.25">
      <c r="A266" s="21">
        <f t="shared" si="6"/>
        <v>0</v>
      </c>
      <c r="B266" s="22" t="s">
        <v>266</v>
      </c>
      <c r="C266" s="23">
        <v>0</v>
      </c>
      <c r="D266" s="23">
        <v>0</v>
      </c>
      <c r="E266" s="23">
        <v>0</v>
      </c>
      <c r="F266" s="23">
        <v>0</v>
      </c>
      <c r="G266" s="24"/>
    </row>
    <row r="267" spans="1:7" hidden="1" x14ac:dyDescent="0.25">
      <c r="A267" s="21">
        <f t="shared" si="6"/>
        <v>0</v>
      </c>
      <c r="B267" s="22" t="s">
        <v>267</v>
      </c>
      <c r="C267" s="23">
        <v>0</v>
      </c>
      <c r="D267" s="23">
        <v>0</v>
      </c>
      <c r="E267" s="23">
        <v>0</v>
      </c>
      <c r="F267" s="23">
        <v>0</v>
      </c>
      <c r="G267" s="24"/>
    </row>
    <row r="268" spans="1:7" hidden="1" x14ac:dyDescent="0.25">
      <c r="A268" s="21">
        <f t="shared" si="6"/>
        <v>0</v>
      </c>
      <c r="B268" s="22" t="s">
        <v>268</v>
      </c>
      <c r="C268" s="23">
        <v>0</v>
      </c>
      <c r="D268" s="23">
        <v>0</v>
      </c>
      <c r="E268" s="23">
        <v>0</v>
      </c>
      <c r="F268" s="23">
        <v>0</v>
      </c>
      <c r="G268" s="24"/>
    </row>
    <row r="269" spans="1:7" hidden="1" x14ac:dyDescent="0.25">
      <c r="A269" s="21">
        <f t="shared" si="6"/>
        <v>0</v>
      </c>
      <c r="B269" s="22" t="s">
        <v>269</v>
      </c>
      <c r="C269" s="23">
        <v>0</v>
      </c>
      <c r="D269" s="23">
        <v>0</v>
      </c>
      <c r="E269" s="23">
        <v>0</v>
      </c>
      <c r="F269" s="23">
        <v>0</v>
      </c>
      <c r="G269" s="24"/>
    </row>
    <row r="270" spans="1:7" hidden="1" x14ac:dyDescent="0.25">
      <c r="A270" s="21">
        <f t="shared" si="6"/>
        <v>0</v>
      </c>
      <c r="B270" s="22" t="s">
        <v>270</v>
      </c>
      <c r="C270" s="23">
        <v>0</v>
      </c>
      <c r="D270" s="23">
        <v>0</v>
      </c>
      <c r="E270" s="23">
        <v>0</v>
      </c>
      <c r="F270" s="23">
        <v>0</v>
      </c>
      <c r="G270" s="24"/>
    </row>
    <row r="271" spans="1:7" hidden="1" x14ac:dyDescent="0.25">
      <c r="A271" s="21">
        <f t="shared" si="6"/>
        <v>0</v>
      </c>
      <c r="B271" s="22" t="s">
        <v>271</v>
      </c>
      <c r="C271" s="23">
        <v>0</v>
      </c>
      <c r="D271" s="23">
        <v>0</v>
      </c>
      <c r="E271" s="23">
        <v>0</v>
      </c>
      <c r="F271" s="23">
        <v>0</v>
      </c>
      <c r="G271" s="24"/>
    </row>
    <row r="272" spans="1:7" x14ac:dyDescent="0.25">
      <c r="A272" s="21">
        <f t="shared" si="6"/>
        <v>1</v>
      </c>
      <c r="B272" s="22" t="s">
        <v>272</v>
      </c>
      <c r="C272" s="23">
        <v>-39392.400000000001</v>
      </c>
      <c r="D272" s="23">
        <v>-28800</v>
      </c>
      <c r="E272" s="23">
        <v>-32713.798999999999</v>
      </c>
      <c r="F272" s="23">
        <v>-41000</v>
      </c>
      <c r="G272" s="24" t="s">
        <v>242</v>
      </c>
    </row>
    <row r="273" spans="1:7" hidden="1" x14ac:dyDescent="0.25">
      <c r="A273" s="21">
        <f t="shared" si="6"/>
        <v>0</v>
      </c>
      <c r="B273" s="22" t="s">
        <v>273</v>
      </c>
      <c r="C273" s="23">
        <v>0</v>
      </c>
      <c r="D273" s="23">
        <v>0</v>
      </c>
      <c r="E273" s="23">
        <v>0</v>
      </c>
      <c r="F273" s="23">
        <v>0</v>
      </c>
      <c r="G273" s="24"/>
    </row>
    <row r="274" spans="1:7" hidden="1" x14ac:dyDescent="0.25">
      <c r="A274" s="21">
        <f t="shared" si="6"/>
        <v>0</v>
      </c>
      <c r="B274" s="22" t="s">
        <v>274</v>
      </c>
      <c r="C274" s="23">
        <v>0</v>
      </c>
      <c r="D274" s="23">
        <v>0</v>
      </c>
      <c r="E274" s="23">
        <v>0</v>
      </c>
      <c r="F274" s="23">
        <v>0</v>
      </c>
      <c r="G274" s="24"/>
    </row>
    <row r="275" spans="1:7" hidden="1" x14ac:dyDescent="0.25">
      <c r="A275" s="21">
        <f t="shared" si="6"/>
        <v>0</v>
      </c>
      <c r="B275" s="22" t="s">
        <v>275</v>
      </c>
      <c r="C275" s="23">
        <v>0</v>
      </c>
      <c r="D275" s="23">
        <v>0</v>
      </c>
      <c r="E275" s="23">
        <v>0</v>
      </c>
      <c r="F275" s="23">
        <v>0</v>
      </c>
      <c r="G275" s="24"/>
    </row>
    <row r="276" spans="1:7" x14ac:dyDescent="0.25">
      <c r="A276" s="21">
        <f t="shared" si="6"/>
        <v>1</v>
      </c>
      <c r="B276" s="22" t="s">
        <v>276</v>
      </c>
      <c r="C276" s="23">
        <v>-2789</v>
      </c>
      <c r="D276" s="23">
        <v>-2900</v>
      </c>
      <c r="E276" s="23">
        <v>0.1</v>
      </c>
      <c r="F276" s="23">
        <v>0</v>
      </c>
      <c r="G276" s="24" t="s">
        <v>147</v>
      </c>
    </row>
    <row r="277" spans="1:7" hidden="1" x14ac:dyDescent="0.25">
      <c r="A277" s="21">
        <f t="shared" si="6"/>
        <v>0</v>
      </c>
      <c r="B277" s="22" t="s">
        <v>277</v>
      </c>
      <c r="C277" s="23">
        <v>0</v>
      </c>
      <c r="D277" s="23">
        <v>0</v>
      </c>
      <c r="E277" s="23">
        <v>0</v>
      </c>
      <c r="F277" s="23">
        <v>0</v>
      </c>
      <c r="G277" s="24"/>
    </row>
    <row r="278" spans="1:7" hidden="1" x14ac:dyDescent="0.25">
      <c r="A278" s="21">
        <f t="shared" si="6"/>
        <v>0</v>
      </c>
      <c r="B278" s="22" t="s">
        <v>278</v>
      </c>
      <c r="C278" s="23">
        <v>0</v>
      </c>
      <c r="D278" s="23">
        <v>0</v>
      </c>
      <c r="E278" s="23">
        <v>0</v>
      </c>
      <c r="F278" s="23">
        <v>0</v>
      </c>
      <c r="G278" s="24"/>
    </row>
    <row r="279" spans="1:7" hidden="1" x14ac:dyDescent="0.25">
      <c r="A279" s="21">
        <f t="shared" si="6"/>
        <v>0</v>
      </c>
      <c r="B279" s="22" t="s">
        <v>279</v>
      </c>
      <c r="C279" s="23">
        <v>0</v>
      </c>
      <c r="D279" s="23">
        <v>0</v>
      </c>
      <c r="E279" s="23">
        <v>0</v>
      </c>
      <c r="F279" s="23">
        <v>0</v>
      </c>
      <c r="G279" s="24"/>
    </row>
    <row r="280" spans="1:7" hidden="1" x14ac:dyDescent="0.25">
      <c r="A280" s="21">
        <f t="shared" si="6"/>
        <v>0</v>
      </c>
      <c r="B280" s="22" t="s">
        <v>280</v>
      </c>
      <c r="C280" s="23">
        <v>0</v>
      </c>
      <c r="D280" s="23">
        <v>0</v>
      </c>
      <c r="E280" s="23">
        <v>0</v>
      </c>
      <c r="F280" s="23">
        <v>0</v>
      </c>
      <c r="G280" s="24" t="s">
        <v>281</v>
      </c>
    </row>
    <row r="281" spans="1:7" x14ac:dyDescent="0.25">
      <c r="A281" s="21">
        <f t="shared" si="6"/>
        <v>1</v>
      </c>
      <c r="B281" s="22" t="s">
        <v>282</v>
      </c>
      <c r="C281" s="23">
        <v>-56448.12</v>
      </c>
      <c r="D281" s="23">
        <v>-58400</v>
      </c>
      <c r="E281" s="23">
        <v>-37734.339</v>
      </c>
      <c r="F281" s="23">
        <v>-57700</v>
      </c>
      <c r="G281" s="24" t="s">
        <v>147</v>
      </c>
    </row>
    <row r="282" spans="1:7" hidden="1" x14ac:dyDescent="0.25">
      <c r="A282" s="21">
        <f t="shared" si="6"/>
        <v>0</v>
      </c>
      <c r="B282" s="22" t="s">
        <v>283</v>
      </c>
      <c r="C282" s="23">
        <v>0</v>
      </c>
      <c r="D282" s="23">
        <v>0</v>
      </c>
      <c r="E282" s="23">
        <v>0</v>
      </c>
      <c r="F282" s="23">
        <v>0</v>
      </c>
      <c r="G282" s="24"/>
    </row>
    <row r="283" spans="1:7" x14ac:dyDescent="0.25">
      <c r="A283" s="21">
        <f t="shared" si="6"/>
        <v>1</v>
      </c>
      <c r="B283" s="22" t="s">
        <v>284</v>
      </c>
      <c r="C283" s="23">
        <v>-575.63900000000001</v>
      </c>
      <c r="D283" s="23">
        <v>-500</v>
      </c>
      <c r="E283" s="23">
        <v>-230.31899999999999</v>
      </c>
      <c r="F283" s="23">
        <v>-400</v>
      </c>
      <c r="G283" s="24" t="s">
        <v>147</v>
      </c>
    </row>
    <row r="284" spans="1:7" hidden="1" x14ac:dyDescent="0.25">
      <c r="A284" s="21">
        <f t="shared" si="6"/>
        <v>0</v>
      </c>
      <c r="B284" s="22" t="s">
        <v>285</v>
      </c>
      <c r="C284" s="23">
        <v>0</v>
      </c>
      <c r="D284" s="23">
        <v>0</v>
      </c>
      <c r="E284" s="23">
        <v>0</v>
      </c>
      <c r="F284" s="23">
        <v>0</v>
      </c>
      <c r="G284" s="24" t="s">
        <v>149</v>
      </c>
    </row>
    <row r="285" spans="1:7" hidden="1" x14ac:dyDescent="0.25">
      <c r="A285" s="21">
        <f t="shared" si="6"/>
        <v>0</v>
      </c>
      <c r="B285" s="22" t="s">
        <v>286</v>
      </c>
      <c r="C285" s="23">
        <v>0</v>
      </c>
      <c r="D285" s="23">
        <v>0</v>
      </c>
      <c r="E285" s="23">
        <v>0</v>
      </c>
      <c r="F285" s="23">
        <v>0</v>
      </c>
      <c r="G285" s="24"/>
    </row>
    <row r="286" spans="1:7" hidden="1" x14ac:dyDescent="0.25">
      <c r="A286" s="21">
        <f t="shared" si="6"/>
        <v>0</v>
      </c>
      <c r="B286" s="22" t="s">
        <v>287</v>
      </c>
      <c r="C286" s="23">
        <v>0</v>
      </c>
      <c r="D286" s="23">
        <v>0</v>
      </c>
      <c r="E286" s="23">
        <v>0</v>
      </c>
      <c r="F286" s="23">
        <v>0</v>
      </c>
      <c r="G286" s="24" t="s">
        <v>147</v>
      </c>
    </row>
    <row r="287" spans="1:7" hidden="1" x14ac:dyDescent="0.25">
      <c r="A287" s="21">
        <f t="shared" si="6"/>
        <v>0</v>
      </c>
      <c r="B287" s="22" t="s">
        <v>288</v>
      </c>
      <c r="C287" s="23">
        <v>0</v>
      </c>
      <c r="D287" s="23">
        <v>0</v>
      </c>
      <c r="E287" s="23">
        <v>0</v>
      </c>
      <c r="F287" s="23">
        <v>0</v>
      </c>
      <c r="G287" s="24"/>
    </row>
    <row r="288" spans="1:7" hidden="1" x14ac:dyDescent="0.25">
      <c r="A288" s="21">
        <f t="shared" si="6"/>
        <v>0</v>
      </c>
      <c r="B288" s="22" t="s">
        <v>289</v>
      </c>
      <c r="C288" s="23">
        <v>0</v>
      </c>
      <c r="D288" s="23">
        <v>0</v>
      </c>
      <c r="E288" s="23">
        <v>0</v>
      </c>
      <c r="F288" s="23">
        <v>0</v>
      </c>
      <c r="G288" s="24"/>
    </row>
    <row r="289" spans="1:7" hidden="1" x14ac:dyDescent="0.25">
      <c r="A289" s="21">
        <f t="shared" si="6"/>
        <v>0</v>
      </c>
      <c r="B289" s="22" t="s">
        <v>290</v>
      </c>
      <c r="C289" s="23">
        <v>0</v>
      </c>
      <c r="D289" s="23">
        <v>0</v>
      </c>
      <c r="E289" s="23">
        <v>0</v>
      </c>
      <c r="F289" s="23">
        <v>0</v>
      </c>
      <c r="G289" s="24" t="s">
        <v>149</v>
      </c>
    </row>
    <row r="290" spans="1:7" x14ac:dyDescent="0.25">
      <c r="A290" s="21">
        <f t="shared" si="6"/>
        <v>1</v>
      </c>
      <c r="B290" s="22" t="s">
        <v>291</v>
      </c>
      <c r="C290" s="23">
        <v>-92452</v>
      </c>
      <c r="D290" s="23">
        <v>-94390</v>
      </c>
      <c r="E290" s="23">
        <v>-69416</v>
      </c>
      <c r="F290" s="23">
        <v>-105720</v>
      </c>
      <c r="G290" s="24"/>
    </row>
    <row r="291" spans="1:7" hidden="1" x14ac:dyDescent="0.25">
      <c r="A291" s="21">
        <f t="shared" si="6"/>
        <v>0</v>
      </c>
      <c r="B291" s="22" t="s">
        <v>292</v>
      </c>
      <c r="C291" s="23">
        <v>0</v>
      </c>
      <c r="D291" s="23">
        <v>0</v>
      </c>
      <c r="E291" s="23">
        <v>0</v>
      </c>
      <c r="F291" s="23">
        <v>0</v>
      </c>
      <c r="G291" s="24"/>
    </row>
    <row r="292" spans="1:7" hidden="1" x14ac:dyDescent="0.25">
      <c r="A292" s="21">
        <f t="shared" si="6"/>
        <v>0</v>
      </c>
      <c r="B292" s="22" t="s">
        <v>293</v>
      </c>
      <c r="C292" s="23">
        <v>0</v>
      </c>
      <c r="D292" s="23">
        <v>0</v>
      </c>
      <c r="E292" s="23">
        <v>0</v>
      </c>
      <c r="F292" s="23">
        <v>0</v>
      </c>
      <c r="G292" s="24"/>
    </row>
    <row r="293" spans="1:7" hidden="1" x14ac:dyDescent="0.25">
      <c r="A293" s="21">
        <f t="shared" si="6"/>
        <v>0</v>
      </c>
      <c r="B293" s="22" t="s">
        <v>294</v>
      </c>
      <c r="C293" s="23">
        <v>0</v>
      </c>
      <c r="D293" s="23">
        <v>0</v>
      </c>
      <c r="E293" s="23">
        <v>0</v>
      </c>
      <c r="F293" s="23">
        <v>0</v>
      </c>
      <c r="G293" s="24"/>
    </row>
    <row r="294" spans="1:7" hidden="1" x14ac:dyDescent="0.25">
      <c r="A294" s="21">
        <f t="shared" si="6"/>
        <v>0</v>
      </c>
      <c r="B294" s="22" t="s">
        <v>295</v>
      </c>
      <c r="C294" s="23">
        <v>0</v>
      </c>
      <c r="D294" s="23">
        <v>0</v>
      </c>
      <c r="E294" s="23">
        <v>0</v>
      </c>
      <c r="F294" s="23">
        <v>0</v>
      </c>
      <c r="G294" s="24"/>
    </row>
    <row r="295" spans="1:7" hidden="1" x14ac:dyDescent="0.25">
      <c r="A295" s="21">
        <f t="shared" si="6"/>
        <v>0</v>
      </c>
      <c r="B295" s="22" t="s">
        <v>296</v>
      </c>
      <c r="C295" s="23">
        <v>0</v>
      </c>
      <c r="D295" s="23">
        <v>0</v>
      </c>
      <c r="E295" s="23">
        <v>0</v>
      </c>
      <c r="F295" s="23">
        <v>0</v>
      </c>
      <c r="G295" s="24"/>
    </row>
    <row r="296" spans="1:7" hidden="1" x14ac:dyDescent="0.25">
      <c r="A296" s="21">
        <f t="shared" si="6"/>
        <v>0</v>
      </c>
      <c r="B296" s="22" t="s">
        <v>297</v>
      </c>
      <c r="C296" s="23">
        <v>0</v>
      </c>
      <c r="D296" s="23">
        <v>0</v>
      </c>
      <c r="E296" s="23">
        <v>0</v>
      </c>
      <c r="F296" s="23">
        <v>0</v>
      </c>
      <c r="G296" s="24"/>
    </row>
    <row r="297" spans="1:7" hidden="1" x14ac:dyDescent="0.25">
      <c r="A297" s="21">
        <f t="shared" si="6"/>
        <v>0</v>
      </c>
      <c r="B297" s="22" t="s">
        <v>298</v>
      </c>
      <c r="C297" s="23">
        <v>0</v>
      </c>
      <c r="D297" s="23">
        <v>0</v>
      </c>
      <c r="E297" s="23">
        <v>0</v>
      </c>
      <c r="F297" s="23">
        <v>0</v>
      </c>
      <c r="G297" s="24" t="s">
        <v>158</v>
      </c>
    </row>
    <row r="298" spans="1:7" hidden="1" x14ac:dyDescent="0.25">
      <c r="A298" s="21">
        <f t="shared" si="6"/>
        <v>0</v>
      </c>
      <c r="B298" s="22" t="s">
        <v>299</v>
      </c>
      <c r="C298" s="23">
        <v>0</v>
      </c>
      <c r="D298" s="23">
        <v>0</v>
      </c>
      <c r="E298" s="23">
        <v>0</v>
      </c>
      <c r="F298" s="23">
        <v>0</v>
      </c>
      <c r="G298" s="24"/>
    </row>
    <row r="299" spans="1:7" hidden="1" x14ac:dyDescent="0.25">
      <c r="A299" s="21">
        <f t="shared" si="6"/>
        <v>0</v>
      </c>
      <c r="B299" s="22" t="s">
        <v>300</v>
      </c>
      <c r="C299" s="23">
        <v>0</v>
      </c>
      <c r="D299" s="23">
        <v>0</v>
      </c>
      <c r="E299" s="23">
        <v>0</v>
      </c>
      <c r="F299" s="23">
        <v>0</v>
      </c>
      <c r="G299" s="24"/>
    </row>
    <row r="300" spans="1:7" hidden="1" x14ac:dyDescent="0.25">
      <c r="A300" s="21">
        <f t="shared" si="6"/>
        <v>0</v>
      </c>
      <c r="B300" s="22" t="s">
        <v>301</v>
      </c>
      <c r="C300" s="23">
        <v>0</v>
      </c>
      <c r="D300" s="23">
        <v>0</v>
      </c>
      <c r="E300" s="23">
        <v>0</v>
      </c>
      <c r="F300" s="23">
        <v>0</v>
      </c>
      <c r="G300" s="24"/>
    </row>
    <row r="301" spans="1:7" hidden="1" x14ac:dyDescent="0.25">
      <c r="A301" s="21">
        <f t="shared" si="6"/>
        <v>0</v>
      </c>
      <c r="B301" s="22" t="s">
        <v>302</v>
      </c>
      <c r="C301" s="23">
        <v>0</v>
      </c>
      <c r="D301" s="23">
        <v>0</v>
      </c>
      <c r="E301" s="23">
        <v>0</v>
      </c>
      <c r="F301" s="23">
        <v>0</v>
      </c>
      <c r="G301" s="24"/>
    </row>
    <row r="302" spans="1:7" hidden="1" x14ac:dyDescent="0.25">
      <c r="A302" s="21">
        <f t="shared" si="6"/>
        <v>0</v>
      </c>
      <c r="B302" s="22" t="s">
        <v>303</v>
      </c>
      <c r="C302" s="23">
        <v>0</v>
      </c>
      <c r="D302" s="23">
        <v>0</v>
      </c>
      <c r="E302" s="23">
        <v>0</v>
      </c>
      <c r="F302" s="23">
        <v>0</v>
      </c>
      <c r="G302" s="24"/>
    </row>
    <row r="303" spans="1:7" hidden="1" x14ac:dyDescent="0.25">
      <c r="A303" s="21">
        <f t="shared" si="6"/>
        <v>0</v>
      </c>
      <c r="B303" s="22" t="s">
        <v>304</v>
      </c>
      <c r="C303" s="23">
        <v>0</v>
      </c>
      <c r="D303" s="23">
        <v>0</v>
      </c>
      <c r="E303" s="23">
        <v>0</v>
      </c>
      <c r="F303" s="23">
        <v>0</v>
      </c>
      <c r="G303" s="24"/>
    </row>
    <row r="304" spans="1:7" hidden="1" x14ac:dyDescent="0.25">
      <c r="A304" s="21">
        <f t="shared" si="6"/>
        <v>0</v>
      </c>
      <c r="B304" s="22" t="s">
        <v>305</v>
      </c>
      <c r="C304" s="23">
        <v>0</v>
      </c>
      <c r="D304" s="23">
        <v>0</v>
      </c>
      <c r="E304" s="23">
        <v>0</v>
      </c>
      <c r="F304" s="23">
        <v>0</v>
      </c>
      <c r="G304" s="24"/>
    </row>
    <row r="305" spans="1:7" hidden="1" x14ac:dyDescent="0.25">
      <c r="A305" s="21">
        <f t="shared" si="6"/>
        <v>0</v>
      </c>
      <c r="B305" s="22" t="s">
        <v>306</v>
      </c>
      <c r="C305" s="23">
        <v>0</v>
      </c>
      <c r="D305" s="23">
        <v>0</v>
      </c>
      <c r="E305" s="23">
        <v>0</v>
      </c>
      <c r="F305" s="23">
        <v>0</v>
      </c>
      <c r="G305" s="24"/>
    </row>
    <row r="306" spans="1:7" hidden="1" x14ac:dyDescent="0.25">
      <c r="A306" s="21">
        <f t="shared" si="6"/>
        <v>0</v>
      </c>
      <c r="B306" s="22" t="s">
        <v>307</v>
      </c>
      <c r="C306" s="23">
        <v>0</v>
      </c>
      <c r="D306" s="23">
        <v>0</v>
      </c>
      <c r="E306" s="23">
        <v>0</v>
      </c>
      <c r="F306" s="23">
        <v>0</v>
      </c>
      <c r="G306" s="24"/>
    </row>
    <row r="307" spans="1:7" hidden="1" x14ac:dyDescent="0.25">
      <c r="A307" s="21">
        <f t="shared" si="6"/>
        <v>0</v>
      </c>
      <c r="B307" s="22" t="s">
        <v>308</v>
      </c>
      <c r="C307" s="23">
        <v>0</v>
      </c>
      <c r="D307" s="23">
        <v>0</v>
      </c>
      <c r="E307" s="23">
        <v>0</v>
      </c>
      <c r="F307" s="23">
        <v>0</v>
      </c>
      <c r="G307" s="24"/>
    </row>
    <row r="308" spans="1:7" hidden="1" x14ac:dyDescent="0.25">
      <c r="A308" s="21">
        <f t="shared" si="6"/>
        <v>0</v>
      </c>
      <c r="B308" s="22" t="s">
        <v>309</v>
      </c>
      <c r="C308" s="23">
        <v>0</v>
      </c>
      <c r="D308" s="23">
        <v>0</v>
      </c>
      <c r="E308" s="23">
        <v>0</v>
      </c>
      <c r="F308" s="23">
        <v>0</v>
      </c>
      <c r="G308" s="24"/>
    </row>
    <row r="309" spans="1:7" hidden="1" x14ac:dyDescent="0.25">
      <c r="A309" s="21">
        <f t="shared" si="6"/>
        <v>0</v>
      </c>
      <c r="B309" s="22" t="s">
        <v>310</v>
      </c>
      <c r="C309" s="23">
        <v>0</v>
      </c>
      <c r="D309" s="23">
        <v>0</v>
      </c>
      <c r="E309" s="23">
        <v>0</v>
      </c>
      <c r="F309" s="23">
        <v>0</v>
      </c>
      <c r="G309" s="24"/>
    </row>
    <row r="310" spans="1:7" hidden="1" x14ac:dyDescent="0.25">
      <c r="A310" s="21">
        <f t="shared" si="6"/>
        <v>0</v>
      </c>
      <c r="B310" s="22" t="s">
        <v>311</v>
      </c>
      <c r="C310" s="23">
        <v>0</v>
      </c>
      <c r="D310" s="23">
        <v>0</v>
      </c>
      <c r="E310" s="23">
        <v>0</v>
      </c>
      <c r="F310" s="23">
        <v>0</v>
      </c>
      <c r="G310" s="24"/>
    </row>
    <row r="311" spans="1:7" hidden="1" x14ac:dyDescent="0.25">
      <c r="A311" s="21">
        <f t="shared" ref="A311:A374" si="7">IF(SUM(C311:F311)=0,0,1)</f>
        <v>0</v>
      </c>
      <c r="B311" s="22" t="s">
        <v>312</v>
      </c>
      <c r="C311" s="23">
        <v>0</v>
      </c>
      <c r="D311" s="23">
        <v>0</v>
      </c>
      <c r="E311" s="23">
        <v>0</v>
      </c>
      <c r="F311" s="23">
        <v>0</v>
      </c>
      <c r="G311" s="24"/>
    </row>
    <row r="312" spans="1:7" hidden="1" x14ac:dyDescent="0.25">
      <c r="A312" s="21">
        <f t="shared" si="7"/>
        <v>0</v>
      </c>
      <c r="B312" s="22" t="s">
        <v>313</v>
      </c>
      <c r="C312" s="23">
        <v>0</v>
      </c>
      <c r="D312" s="23">
        <v>0</v>
      </c>
      <c r="E312" s="23">
        <v>0</v>
      </c>
      <c r="F312" s="23">
        <v>0</v>
      </c>
      <c r="G312" s="24"/>
    </row>
    <row r="313" spans="1:7" hidden="1" x14ac:dyDescent="0.25">
      <c r="A313" s="21">
        <f t="shared" si="7"/>
        <v>0</v>
      </c>
      <c r="B313" s="22" t="s">
        <v>314</v>
      </c>
      <c r="C313" s="23">
        <v>0</v>
      </c>
      <c r="D313" s="23">
        <v>0</v>
      </c>
      <c r="E313" s="23">
        <v>0</v>
      </c>
      <c r="F313" s="23">
        <v>0</v>
      </c>
      <c r="G313" s="24"/>
    </row>
    <row r="314" spans="1:7" hidden="1" x14ac:dyDescent="0.25">
      <c r="A314" s="21">
        <f t="shared" si="7"/>
        <v>0</v>
      </c>
      <c r="B314" s="22" t="s">
        <v>315</v>
      </c>
      <c r="C314" s="23">
        <v>0</v>
      </c>
      <c r="D314" s="23">
        <v>0</v>
      </c>
      <c r="E314" s="23">
        <v>0</v>
      </c>
      <c r="F314" s="23">
        <v>0</v>
      </c>
      <c r="G314" s="24"/>
    </row>
    <row r="315" spans="1:7" hidden="1" x14ac:dyDescent="0.25">
      <c r="A315" s="21">
        <f t="shared" si="7"/>
        <v>0</v>
      </c>
      <c r="B315" s="22" t="s">
        <v>316</v>
      </c>
      <c r="C315" s="23">
        <v>0</v>
      </c>
      <c r="D315" s="23">
        <v>0</v>
      </c>
      <c r="E315" s="23">
        <v>0</v>
      </c>
      <c r="F315" s="23">
        <v>0</v>
      </c>
      <c r="G315" s="24"/>
    </row>
    <row r="316" spans="1:7" hidden="1" x14ac:dyDescent="0.25">
      <c r="A316" s="21">
        <f t="shared" si="7"/>
        <v>0</v>
      </c>
      <c r="B316" s="22" t="s">
        <v>317</v>
      </c>
      <c r="C316" s="23">
        <v>0</v>
      </c>
      <c r="D316" s="23">
        <v>0</v>
      </c>
      <c r="E316" s="23">
        <v>0</v>
      </c>
      <c r="F316" s="23">
        <v>0</v>
      </c>
      <c r="G316" s="24"/>
    </row>
    <row r="317" spans="1:7" hidden="1" x14ac:dyDescent="0.25">
      <c r="A317" s="21">
        <f t="shared" si="7"/>
        <v>0</v>
      </c>
      <c r="B317" s="22" t="s">
        <v>318</v>
      </c>
      <c r="C317" s="23">
        <v>0</v>
      </c>
      <c r="D317" s="23">
        <v>0</v>
      </c>
      <c r="E317" s="23">
        <v>0</v>
      </c>
      <c r="F317" s="23">
        <v>0</v>
      </c>
      <c r="G317" s="24" t="s">
        <v>158</v>
      </c>
    </row>
    <row r="318" spans="1:7" hidden="1" x14ac:dyDescent="0.25">
      <c r="A318" s="21">
        <f t="shared" si="7"/>
        <v>0</v>
      </c>
      <c r="B318" s="22" t="s">
        <v>319</v>
      </c>
      <c r="C318" s="23">
        <v>0</v>
      </c>
      <c r="D318" s="23">
        <v>0</v>
      </c>
      <c r="E318" s="23">
        <v>0</v>
      </c>
      <c r="F318" s="23">
        <v>0</v>
      </c>
      <c r="G318" s="24"/>
    </row>
    <row r="319" spans="1:7" hidden="1" x14ac:dyDescent="0.25">
      <c r="A319" s="21">
        <f t="shared" si="7"/>
        <v>0</v>
      </c>
      <c r="B319" s="22" t="s">
        <v>320</v>
      </c>
      <c r="C319" s="23">
        <v>0</v>
      </c>
      <c r="D319" s="23">
        <v>0</v>
      </c>
      <c r="E319" s="23">
        <v>0</v>
      </c>
      <c r="F319" s="23">
        <v>0</v>
      </c>
      <c r="G319" s="24"/>
    </row>
    <row r="320" spans="1:7" hidden="1" x14ac:dyDescent="0.25">
      <c r="A320" s="21">
        <f t="shared" si="7"/>
        <v>0</v>
      </c>
      <c r="B320" s="22" t="s">
        <v>321</v>
      </c>
      <c r="C320" s="23">
        <v>0</v>
      </c>
      <c r="D320" s="23">
        <v>0</v>
      </c>
      <c r="E320" s="23">
        <v>0</v>
      </c>
      <c r="F320" s="23">
        <v>0</v>
      </c>
      <c r="G320" s="24"/>
    </row>
    <row r="321" spans="1:7" hidden="1" x14ac:dyDescent="0.25">
      <c r="A321" s="21">
        <f t="shared" si="7"/>
        <v>0</v>
      </c>
      <c r="B321" s="22" t="s">
        <v>322</v>
      </c>
      <c r="C321" s="23">
        <v>0</v>
      </c>
      <c r="D321" s="23">
        <v>0</v>
      </c>
      <c r="E321" s="23">
        <v>0</v>
      </c>
      <c r="F321" s="23">
        <v>0</v>
      </c>
      <c r="G321" s="24"/>
    </row>
    <row r="322" spans="1:7" hidden="1" x14ac:dyDescent="0.25">
      <c r="A322" s="21">
        <f t="shared" si="7"/>
        <v>0</v>
      </c>
      <c r="B322" s="22" t="s">
        <v>323</v>
      </c>
      <c r="C322" s="23">
        <v>0</v>
      </c>
      <c r="D322" s="23">
        <v>0</v>
      </c>
      <c r="E322" s="23">
        <v>0</v>
      </c>
      <c r="F322" s="23">
        <v>0</v>
      </c>
      <c r="G322" s="24"/>
    </row>
    <row r="323" spans="1:7" hidden="1" x14ac:dyDescent="0.25">
      <c r="A323" s="21">
        <f t="shared" si="7"/>
        <v>0</v>
      </c>
      <c r="B323" s="22" t="s">
        <v>324</v>
      </c>
      <c r="C323" s="23">
        <v>0</v>
      </c>
      <c r="D323" s="23">
        <v>0</v>
      </c>
      <c r="E323" s="23">
        <v>0</v>
      </c>
      <c r="F323" s="23">
        <v>0</v>
      </c>
      <c r="G323" s="24"/>
    </row>
    <row r="324" spans="1:7" hidden="1" x14ac:dyDescent="0.25">
      <c r="A324" s="21">
        <f t="shared" si="7"/>
        <v>0</v>
      </c>
      <c r="B324" s="22" t="s">
        <v>325</v>
      </c>
      <c r="C324" s="23">
        <v>0</v>
      </c>
      <c r="D324" s="23">
        <v>0</v>
      </c>
      <c r="E324" s="23">
        <v>0</v>
      </c>
      <c r="F324" s="23">
        <v>0</v>
      </c>
      <c r="G324" s="24"/>
    </row>
    <row r="325" spans="1:7" hidden="1" x14ac:dyDescent="0.25">
      <c r="A325" s="21">
        <f t="shared" si="7"/>
        <v>0</v>
      </c>
      <c r="B325" s="22" t="s">
        <v>326</v>
      </c>
      <c r="C325" s="23">
        <v>0</v>
      </c>
      <c r="D325" s="23">
        <v>0</v>
      </c>
      <c r="E325" s="23">
        <v>0</v>
      </c>
      <c r="F325" s="23">
        <v>0</v>
      </c>
      <c r="G325" s="24"/>
    </row>
    <row r="326" spans="1:7" hidden="1" x14ac:dyDescent="0.25">
      <c r="A326" s="21">
        <f t="shared" si="7"/>
        <v>0</v>
      </c>
      <c r="B326" s="22" t="s">
        <v>327</v>
      </c>
      <c r="C326" s="23">
        <v>0</v>
      </c>
      <c r="D326" s="23">
        <v>0</v>
      </c>
      <c r="E326" s="23">
        <v>0</v>
      </c>
      <c r="F326" s="23">
        <v>0</v>
      </c>
      <c r="G326" s="24"/>
    </row>
    <row r="327" spans="1:7" hidden="1" x14ac:dyDescent="0.25">
      <c r="A327" s="21">
        <f t="shared" si="7"/>
        <v>0</v>
      </c>
      <c r="B327" s="22" t="s">
        <v>328</v>
      </c>
      <c r="C327" s="23">
        <v>0</v>
      </c>
      <c r="D327" s="23">
        <v>0</v>
      </c>
      <c r="E327" s="23">
        <v>0</v>
      </c>
      <c r="F327" s="23">
        <v>0</v>
      </c>
      <c r="G327" s="24"/>
    </row>
    <row r="328" spans="1:7" hidden="1" x14ac:dyDescent="0.25">
      <c r="A328" s="21">
        <f t="shared" si="7"/>
        <v>0</v>
      </c>
      <c r="B328" s="22" t="s">
        <v>329</v>
      </c>
      <c r="C328" s="23">
        <v>0</v>
      </c>
      <c r="D328" s="23">
        <v>0</v>
      </c>
      <c r="E328" s="23">
        <v>0</v>
      </c>
      <c r="F328" s="23">
        <v>0</v>
      </c>
      <c r="G328" s="24"/>
    </row>
    <row r="329" spans="1:7" hidden="1" x14ac:dyDescent="0.25">
      <c r="A329" s="21">
        <f t="shared" si="7"/>
        <v>0</v>
      </c>
      <c r="B329" s="22" t="s">
        <v>330</v>
      </c>
      <c r="C329" s="23">
        <v>0</v>
      </c>
      <c r="D329" s="23">
        <v>0</v>
      </c>
      <c r="E329" s="23">
        <v>0</v>
      </c>
      <c r="F329" s="23">
        <v>0</v>
      </c>
      <c r="G329" s="24"/>
    </row>
    <row r="330" spans="1:7" hidden="1" x14ac:dyDescent="0.25">
      <c r="A330" s="21">
        <f t="shared" si="7"/>
        <v>0</v>
      </c>
      <c r="B330" s="22" t="s">
        <v>331</v>
      </c>
      <c r="C330" s="23">
        <v>0</v>
      </c>
      <c r="D330" s="23">
        <v>0</v>
      </c>
      <c r="E330" s="23">
        <v>0</v>
      </c>
      <c r="F330" s="23">
        <v>0</v>
      </c>
      <c r="G330" s="24"/>
    </row>
    <row r="331" spans="1:7" hidden="1" x14ac:dyDescent="0.25">
      <c r="A331" s="21">
        <f t="shared" si="7"/>
        <v>0</v>
      </c>
      <c r="B331" s="22" t="s">
        <v>332</v>
      </c>
      <c r="C331" s="23">
        <v>0</v>
      </c>
      <c r="D331" s="23">
        <v>0</v>
      </c>
      <c r="E331" s="23">
        <v>0</v>
      </c>
      <c r="F331" s="23">
        <v>0</v>
      </c>
      <c r="G331" s="24" t="s">
        <v>158</v>
      </c>
    </row>
    <row r="332" spans="1:7" x14ac:dyDescent="0.25">
      <c r="A332" s="21">
        <f t="shared" si="7"/>
        <v>1</v>
      </c>
      <c r="B332" s="22" t="s">
        <v>333</v>
      </c>
      <c r="C332" s="23">
        <v>-6707.84</v>
      </c>
      <c r="D332" s="23">
        <v>-1500</v>
      </c>
      <c r="E332" s="23">
        <v>-5666.79</v>
      </c>
      <c r="F332" s="23">
        <v>-6700</v>
      </c>
      <c r="G332" s="24" t="s">
        <v>158</v>
      </c>
    </row>
    <row r="333" spans="1:7" hidden="1" x14ac:dyDescent="0.25">
      <c r="A333" s="21">
        <f t="shared" si="7"/>
        <v>0</v>
      </c>
      <c r="B333" s="22" t="s">
        <v>334</v>
      </c>
      <c r="C333" s="23">
        <v>0</v>
      </c>
      <c r="D333" s="23">
        <v>0</v>
      </c>
      <c r="E333" s="23">
        <v>0</v>
      </c>
      <c r="F333" s="23">
        <v>0</v>
      </c>
      <c r="G333" s="24"/>
    </row>
    <row r="334" spans="1:7" hidden="1" x14ac:dyDescent="0.25">
      <c r="A334" s="21">
        <f t="shared" si="7"/>
        <v>0</v>
      </c>
      <c r="B334" s="22" t="s">
        <v>335</v>
      </c>
      <c r="C334" s="23">
        <v>0</v>
      </c>
      <c r="D334" s="23">
        <v>0</v>
      </c>
      <c r="E334" s="23">
        <v>0</v>
      </c>
      <c r="F334" s="23">
        <v>0</v>
      </c>
      <c r="G334" s="24"/>
    </row>
    <row r="335" spans="1:7" hidden="1" x14ac:dyDescent="0.25">
      <c r="A335" s="21">
        <f t="shared" si="7"/>
        <v>0</v>
      </c>
      <c r="B335" s="22" t="s">
        <v>336</v>
      </c>
      <c r="C335" s="23">
        <v>0</v>
      </c>
      <c r="D335" s="23">
        <v>0</v>
      </c>
      <c r="E335" s="23">
        <v>0</v>
      </c>
      <c r="F335" s="23">
        <v>0</v>
      </c>
      <c r="G335" s="24"/>
    </row>
    <row r="336" spans="1:7" hidden="1" x14ac:dyDescent="0.25">
      <c r="A336" s="21">
        <f t="shared" si="7"/>
        <v>0</v>
      </c>
      <c r="B336" s="22" t="s">
        <v>337</v>
      </c>
      <c r="C336" s="23">
        <v>0</v>
      </c>
      <c r="D336" s="23">
        <v>0</v>
      </c>
      <c r="E336" s="23">
        <v>0</v>
      </c>
      <c r="F336" s="23">
        <v>0</v>
      </c>
      <c r="G336" s="24"/>
    </row>
    <row r="337" spans="1:7" hidden="1" x14ac:dyDescent="0.25">
      <c r="A337" s="21">
        <f t="shared" si="7"/>
        <v>0</v>
      </c>
      <c r="B337" s="22" t="s">
        <v>338</v>
      </c>
      <c r="C337" s="23">
        <v>0</v>
      </c>
      <c r="D337" s="23">
        <v>0</v>
      </c>
      <c r="E337" s="23">
        <v>0</v>
      </c>
      <c r="F337" s="23">
        <v>0</v>
      </c>
      <c r="G337" s="24"/>
    </row>
    <row r="338" spans="1:7" hidden="1" x14ac:dyDescent="0.25">
      <c r="A338" s="21">
        <f t="shared" si="7"/>
        <v>0</v>
      </c>
      <c r="B338" s="22" t="s">
        <v>339</v>
      </c>
      <c r="C338" s="23">
        <v>0</v>
      </c>
      <c r="D338" s="23">
        <v>0</v>
      </c>
      <c r="E338" s="23">
        <v>0</v>
      </c>
      <c r="F338" s="23">
        <v>0</v>
      </c>
      <c r="G338" s="24"/>
    </row>
    <row r="339" spans="1:7" hidden="1" x14ac:dyDescent="0.25">
      <c r="A339" s="21">
        <f t="shared" si="7"/>
        <v>0</v>
      </c>
      <c r="B339" s="22" t="s">
        <v>340</v>
      </c>
      <c r="C339" s="23">
        <v>0</v>
      </c>
      <c r="D339" s="23">
        <v>0</v>
      </c>
      <c r="E339" s="23">
        <v>0</v>
      </c>
      <c r="F339" s="23">
        <v>0</v>
      </c>
      <c r="G339" s="24"/>
    </row>
    <row r="340" spans="1:7" hidden="1" x14ac:dyDescent="0.25">
      <c r="A340" s="21">
        <f t="shared" si="7"/>
        <v>0</v>
      </c>
      <c r="B340" s="22" t="s">
        <v>341</v>
      </c>
      <c r="C340" s="23">
        <v>0</v>
      </c>
      <c r="D340" s="23">
        <v>0</v>
      </c>
      <c r="E340" s="23">
        <v>0</v>
      </c>
      <c r="F340" s="23">
        <v>0</v>
      </c>
      <c r="G340" s="24"/>
    </row>
    <row r="341" spans="1:7" hidden="1" x14ac:dyDescent="0.25">
      <c r="A341" s="21">
        <f t="shared" si="7"/>
        <v>0</v>
      </c>
      <c r="B341" s="22" t="s">
        <v>342</v>
      </c>
      <c r="C341" s="23">
        <v>0</v>
      </c>
      <c r="D341" s="23">
        <v>0</v>
      </c>
      <c r="E341" s="23">
        <v>0</v>
      </c>
      <c r="F341" s="23">
        <v>0</v>
      </c>
      <c r="G341" s="24"/>
    </row>
    <row r="342" spans="1:7" hidden="1" x14ac:dyDescent="0.25">
      <c r="A342" s="21">
        <f t="shared" si="7"/>
        <v>0</v>
      </c>
      <c r="B342" s="22" t="s">
        <v>343</v>
      </c>
      <c r="C342" s="23">
        <v>0</v>
      </c>
      <c r="D342" s="23">
        <v>0</v>
      </c>
      <c r="E342" s="23">
        <v>0</v>
      </c>
      <c r="F342" s="23">
        <v>0</v>
      </c>
      <c r="G342" s="24"/>
    </row>
    <row r="343" spans="1:7" hidden="1" x14ac:dyDescent="0.25">
      <c r="A343" s="21">
        <f t="shared" si="7"/>
        <v>0</v>
      </c>
      <c r="B343" s="22" t="s">
        <v>344</v>
      </c>
      <c r="C343" s="23">
        <v>0</v>
      </c>
      <c r="D343" s="23">
        <v>0</v>
      </c>
      <c r="E343" s="23">
        <v>0</v>
      </c>
      <c r="F343" s="23">
        <v>0</v>
      </c>
      <c r="G343" s="24"/>
    </row>
    <row r="344" spans="1:7" hidden="1" x14ac:dyDescent="0.25">
      <c r="A344" s="21">
        <f t="shared" si="7"/>
        <v>0</v>
      </c>
      <c r="B344" s="22" t="s">
        <v>345</v>
      </c>
      <c r="C344" s="23">
        <v>0</v>
      </c>
      <c r="D344" s="23">
        <v>0</v>
      </c>
      <c r="E344" s="23">
        <v>0</v>
      </c>
      <c r="F344" s="23">
        <v>0</v>
      </c>
      <c r="G344" s="24"/>
    </row>
    <row r="345" spans="1:7" hidden="1" x14ac:dyDescent="0.25">
      <c r="A345" s="21">
        <f t="shared" si="7"/>
        <v>0</v>
      </c>
      <c r="B345" s="22" t="s">
        <v>346</v>
      </c>
      <c r="C345" s="23">
        <v>0</v>
      </c>
      <c r="D345" s="23">
        <v>0</v>
      </c>
      <c r="E345" s="23">
        <v>0</v>
      </c>
      <c r="F345" s="23">
        <v>0</v>
      </c>
      <c r="G345" s="24"/>
    </row>
    <row r="346" spans="1:7" hidden="1" x14ac:dyDescent="0.25">
      <c r="A346" s="21">
        <f t="shared" si="7"/>
        <v>0</v>
      </c>
      <c r="B346" s="22" t="s">
        <v>347</v>
      </c>
      <c r="C346" s="23">
        <v>0</v>
      </c>
      <c r="D346" s="23">
        <v>0</v>
      </c>
      <c r="E346" s="23">
        <v>0</v>
      </c>
      <c r="F346" s="23">
        <v>0</v>
      </c>
      <c r="G346" s="24"/>
    </row>
    <row r="347" spans="1:7" hidden="1" x14ac:dyDescent="0.25">
      <c r="A347" s="21">
        <f t="shared" si="7"/>
        <v>0</v>
      </c>
      <c r="B347" s="22" t="s">
        <v>348</v>
      </c>
      <c r="C347" s="23">
        <v>0</v>
      </c>
      <c r="D347" s="23">
        <v>0</v>
      </c>
      <c r="E347" s="23">
        <v>0</v>
      </c>
      <c r="F347" s="23">
        <v>0</v>
      </c>
      <c r="G347" s="24"/>
    </row>
    <row r="348" spans="1:7" hidden="1" x14ac:dyDescent="0.25">
      <c r="A348" s="21">
        <f t="shared" si="7"/>
        <v>0</v>
      </c>
      <c r="B348" s="22" t="s">
        <v>349</v>
      </c>
      <c r="C348" s="23">
        <v>0</v>
      </c>
      <c r="D348" s="23">
        <v>0</v>
      </c>
      <c r="E348" s="23">
        <v>0</v>
      </c>
      <c r="F348" s="23">
        <v>0</v>
      </c>
      <c r="G348" s="24"/>
    </row>
    <row r="349" spans="1:7" hidden="1" x14ac:dyDescent="0.25">
      <c r="A349" s="21">
        <f t="shared" si="7"/>
        <v>0</v>
      </c>
      <c r="B349" s="22" t="s">
        <v>350</v>
      </c>
      <c r="C349" s="23">
        <v>0</v>
      </c>
      <c r="D349" s="23">
        <v>0</v>
      </c>
      <c r="E349" s="23">
        <v>0</v>
      </c>
      <c r="F349" s="23">
        <v>0</v>
      </c>
      <c r="G349" s="24"/>
    </row>
    <row r="350" spans="1:7" x14ac:dyDescent="0.25">
      <c r="A350" s="21">
        <v>1</v>
      </c>
      <c r="B350" s="25" t="s">
        <v>351</v>
      </c>
      <c r="C350" s="26">
        <f>SUBTOTAL(9,C147:C349)</f>
        <v>-1390820.5450000002</v>
      </c>
      <c r="D350" s="26">
        <f t="shared" ref="D350:F350" si="8">SUBTOTAL(9,D147:D349)</f>
        <v>-2139390</v>
      </c>
      <c r="E350" s="26">
        <f t="shared" si="8"/>
        <v>-590750.8060000001</v>
      </c>
      <c r="F350" s="26">
        <f t="shared" si="8"/>
        <v>-979120</v>
      </c>
      <c r="G350" s="26"/>
    </row>
    <row r="351" spans="1:7" x14ac:dyDescent="0.25">
      <c r="A351" s="21">
        <v>1</v>
      </c>
      <c r="B351" s="29" t="s">
        <v>352</v>
      </c>
      <c r="C351" s="30">
        <f>C144+C350</f>
        <v>255647.20400000014</v>
      </c>
      <c r="D351" s="30">
        <f>D144+D350</f>
        <v>-504703</v>
      </c>
      <c r="E351" s="30">
        <f>E144+E350</f>
        <v>487544.41299999994</v>
      </c>
      <c r="F351" s="30">
        <f>ROUND(F144+F350,-2)</f>
        <v>687400</v>
      </c>
      <c r="G351" s="30"/>
    </row>
    <row r="352" spans="1:7" x14ac:dyDescent="0.25">
      <c r="A352" s="21">
        <v>1</v>
      </c>
      <c r="B352" s="27" t="s">
        <v>353</v>
      </c>
      <c r="C352" s="28"/>
      <c r="D352" s="28"/>
      <c r="E352" s="28"/>
      <c r="F352" s="28"/>
      <c r="G352" s="28"/>
    </row>
    <row r="353" spans="1:7" hidden="1" x14ac:dyDescent="0.25">
      <c r="A353" s="21">
        <f t="shared" si="7"/>
        <v>0</v>
      </c>
      <c r="B353" s="22" t="s">
        <v>354</v>
      </c>
      <c r="C353" s="23">
        <v>0</v>
      </c>
      <c r="D353" s="23">
        <v>0</v>
      </c>
      <c r="E353" s="23">
        <v>0</v>
      </c>
      <c r="F353" s="23">
        <v>0</v>
      </c>
      <c r="G353" s="24" t="s">
        <v>158</v>
      </c>
    </row>
    <row r="354" spans="1:7" hidden="1" x14ac:dyDescent="0.25">
      <c r="A354" s="21">
        <f t="shared" si="7"/>
        <v>0</v>
      </c>
      <c r="B354" s="22" t="s">
        <v>355</v>
      </c>
      <c r="C354" s="23">
        <v>0</v>
      </c>
      <c r="D354" s="23">
        <v>0</v>
      </c>
      <c r="E354" s="23">
        <v>0</v>
      </c>
      <c r="F354" s="23">
        <v>0</v>
      </c>
      <c r="G354" s="24"/>
    </row>
    <row r="355" spans="1:7" hidden="1" x14ac:dyDescent="0.25">
      <c r="A355" s="21">
        <f t="shared" si="7"/>
        <v>0</v>
      </c>
      <c r="B355" s="22" t="s">
        <v>356</v>
      </c>
      <c r="C355" s="23">
        <v>0</v>
      </c>
      <c r="D355" s="23">
        <v>0</v>
      </c>
      <c r="E355" s="23">
        <v>0</v>
      </c>
      <c r="F355" s="23">
        <v>0</v>
      </c>
      <c r="G355" s="24"/>
    </row>
    <row r="356" spans="1:7" hidden="1" x14ac:dyDescent="0.25">
      <c r="A356" s="21">
        <f t="shared" si="7"/>
        <v>0</v>
      </c>
      <c r="B356" s="22" t="s">
        <v>357</v>
      </c>
      <c r="C356" s="23">
        <v>0</v>
      </c>
      <c r="D356" s="23">
        <v>0</v>
      </c>
      <c r="E356" s="23">
        <v>0</v>
      </c>
      <c r="F356" s="23">
        <v>0</v>
      </c>
      <c r="G356" s="24"/>
    </row>
    <row r="357" spans="1:7" hidden="1" x14ac:dyDescent="0.25">
      <c r="A357" s="21">
        <f t="shared" si="7"/>
        <v>0</v>
      </c>
      <c r="B357" s="22" t="s">
        <v>358</v>
      </c>
      <c r="C357" s="23">
        <v>0</v>
      </c>
      <c r="D357" s="23">
        <v>0</v>
      </c>
      <c r="E357" s="23">
        <v>0</v>
      </c>
      <c r="F357" s="23">
        <v>0</v>
      </c>
      <c r="G357" s="24"/>
    </row>
    <row r="358" spans="1:7" hidden="1" x14ac:dyDescent="0.25">
      <c r="A358" s="21">
        <f t="shared" si="7"/>
        <v>0</v>
      </c>
      <c r="B358" s="22" t="s">
        <v>359</v>
      </c>
      <c r="C358" s="23">
        <v>0</v>
      </c>
      <c r="D358" s="23">
        <v>0</v>
      </c>
      <c r="E358" s="23">
        <v>0</v>
      </c>
      <c r="F358" s="23">
        <v>0</v>
      </c>
      <c r="G358" s="24"/>
    </row>
    <row r="359" spans="1:7" hidden="1" x14ac:dyDescent="0.25">
      <c r="A359" s="21">
        <f t="shared" si="7"/>
        <v>0</v>
      </c>
      <c r="B359" s="22" t="s">
        <v>360</v>
      </c>
      <c r="C359" s="23">
        <v>0</v>
      </c>
      <c r="D359" s="23">
        <v>0</v>
      </c>
      <c r="E359" s="23">
        <v>0</v>
      </c>
      <c r="F359" s="23">
        <v>0</v>
      </c>
      <c r="G359" s="24"/>
    </row>
    <row r="360" spans="1:7" hidden="1" x14ac:dyDescent="0.25">
      <c r="A360" s="21">
        <f t="shared" si="7"/>
        <v>0</v>
      </c>
      <c r="B360" s="22" t="s">
        <v>361</v>
      </c>
      <c r="C360" s="23">
        <v>0</v>
      </c>
      <c r="D360" s="23">
        <v>0</v>
      </c>
      <c r="E360" s="23">
        <v>0</v>
      </c>
      <c r="F360" s="23">
        <v>0</v>
      </c>
      <c r="G360" s="24"/>
    </row>
    <row r="361" spans="1:7" hidden="1" x14ac:dyDescent="0.25">
      <c r="A361" s="21">
        <f t="shared" si="7"/>
        <v>0</v>
      </c>
      <c r="B361" s="22" t="s">
        <v>362</v>
      </c>
      <c r="C361" s="23">
        <v>0</v>
      </c>
      <c r="D361" s="23">
        <v>0</v>
      </c>
      <c r="E361" s="23">
        <v>0</v>
      </c>
      <c r="F361" s="23">
        <v>0</v>
      </c>
      <c r="G361" s="24"/>
    </row>
    <row r="362" spans="1:7" hidden="1" x14ac:dyDescent="0.25">
      <c r="A362" s="21">
        <f t="shared" si="7"/>
        <v>0</v>
      </c>
      <c r="B362" s="22" t="s">
        <v>363</v>
      </c>
      <c r="C362" s="23">
        <v>0</v>
      </c>
      <c r="D362" s="23">
        <v>0</v>
      </c>
      <c r="E362" s="23">
        <v>0</v>
      </c>
      <c r="F362" s="23">
        <v>0</v>
      </c>
      <c r="G362" s="24"/>
    </row>
    <row r="363" spans="1:7" hidden="1" x14ac:dyDescent="0.25">
      <c r="A363" s="21">
        <f t="shared" si="7"/>
        <v>0</v>
      </c>
      <c r="B363" s="22" t="s">
        <v>364</v>
      </c>
      <c r="C363" s="23">
        <v>0</v>
      </c>
      <c r="D363" s="23">
        <v>0</v>
      </c>
      <c r="E363" s="23">
        <v>0</v>
      </c>
      <c r="F363" s="23">
        <v>0</v>
      </c>
      <c r="G363" s="24"/>
    </row>
    <row r="364" spans="1:7" hidden="1" x14ac:dyDescent="0.25">
      <c r="A364" s="21">
        <f t="shared" si="7"/>
        <v>0</v>
      </c>
      <c r="B364" s="22" t="s">
        <v>365</v>
      </c>
      <c r="C364" s="23">
        <v>0</v>
      </c>
      <c r="D364" s="23">
        <v>0</v>
      </c>
      <c r="E364" s="23">
        <v>0</v>
      </c>
      <c r="F364" s="23">
        <v>0</v>
      </c>
      <c r="G364" s="24"/>
    </row>
    <row r="365" spans="1:7" hidden="1" x14ac:dyDescent="0.25">
      <c r="A365" s="21">
        <f t="shared" si="7"/>
        <v>0</v>
      </c>
      <c r="B365" s="22" t="s">
        <v>366</v>
      </c>
      <c r="C365" s="23">
        <v>0</v>
      </c>
      <c r="D365" s="23">
        <v>0</v>
      </c>
      <c r="E365" s="23">
        <v>0</v>
      </c>
      <c r="F365" s="23">
        <v>0</v>
      </c>
      <c r="G365" s="24"/>
    </row>
    <row r="366" spans="1:7" hidden="1" x14ac:dyDescent="0.25">
      <c r="A366" s="21">
        <f t="shared" si="7"/>
        <v>0</v>
      </c>
      <c r="B366" s="22" t="s">
        <v>367</v>
      </c>
      <c r="C366" s="23">
        <v>0</v>
      </c>
      <c r="D366" s="23">
        <v>0</v>
      </c>
      <c r="E366" s="23">
        <v>0</v>
      </c>
      <c r="F366" s="23">
        <v>0</v>
      </c>
      <c r="G366" s="24"/>
    </row>
    <row r="367" spans="1:7" hidden="1" x14ac:dyDescent="0.25">
      <c r="A367" s="21">
        <f t="shared" si="7"/>
        <v>0</v>
      </c>
      <c r="B367" s="22" t="s">
        <v>368</v>
      </c>
      <c r="C367" s="23">
        <v>0</v>
      </c>
      <c r="D367" s="23">
        <v>0</v>
      </c>
      <c r="E367" s="23">
        <v>0</v>
      </c>
      <c r="F367" s="23">
        <v>0</v>
      </c>
      <c r="G367" s="24" t="s">
        <v>158</v>
      </c>
    </row>
    <row r="368" spans="1:7" hidden="1" x14ac:dyDescent="0.25">
      <c r="A368" s="21">
        <f t="shared" si="7"/>
        <v>0</v>
      </c>
      <c r="B368" s="22" t="s">
        <v>369</v>
      </c>
      <c r="C368" s="23">
        <v>0</v>
      </c>
      <c r="D368" s="23">
        <v>0</v>
      </c>
      <c r="E368" s="23">
        <v>0</v>
      </c>
      <c r="F368" s="23">
        <v>0</v>
      </c>
      <c r="G368" s="24"/>
    </row>
    <row r="369" spans="1:7" hidden="1" x14ac:dyDescent="0.25">
      <c r="A369" s="21">
        <f t="shared" si="7"/>
        <v>0</v>
      </c>
      <c r="B369" s="22" t="s">
        <v>370</v>
      </c>
      <c r="C369" s="23">
        <v>0</v>
      </c>
      <c r="D369" s="23">
        <v>0</v>
      </c>
      <c r="E369" s="23">
        <v>0</v>
      </c>
      <c r="F369" s="23">
        <v>0</v>
      </c>
      <c r="G369" s="24"/>
    </row>
    <row r="370" spans="1:7" hidden="1" x14ac:dyDescent="0.25">
      <c r="A370" s="21">
        <f t="shared" si="7"/>
        <v>0</v>
      </c>
      <c r="B370" s="22" t="s">
        <v>371</v>
      </c>
      <c r="C370" s="23">
        <v>0</v>
      </c>
      <c r="D370" s="23">
        <v>0</v>
      </c>
      <c r="E370" s="23">
        <v>0</v>
      </c>
      <c r="F370" s="23">
        <v>0</v>
      </c>
      <c r="G370" s="24" t="s">
        <v>158</v>
      </c>
    </row>
    <row r="371" spans="1:7" hidden="1" x14ac:dyDescent="0.25">
      <c r="A371" s="21">
        <f t="shared" si="7"/>
        <v>0</v>
      </c>
      <c r="B371" s="22" t="s">
        <v>372</v>
      </c>
      <c r="C371" s="23">
        <v>0</v>
      </c>
      <c r="D371" s="23">
        <v>0</v>
      </c>
      <c r="E371" s="23">
        <v>0</v>
      </c>
      <c r="F371" s="23">
        <v>0</v>
      </c>
      <c r="G371" s="24" t="s">
        <v>158</v>
      </c>
    </row>
    <row r="372" spans="1:7" hidden="1" x14ac:dyDescent="0.25">
      <c r="A372" s="21">
        <f t="shared" si="7"/>
        <v>0</v>
      </c>
      <c r="B372" s="22" t="s">
        <v>373</v>
      </c>
      <c r="C372" s="23">
        <v>0</v>
      </c>
      <c r="D372" s="23">
        <v>0</v>
      </c>
      <c r="E372" s="23">
        <v>0</v>
      </c>
      <c r="F372" s="23">
        <v>0</v>
      </c>
      <c r="G372" s="24"/>
    </row>
    <row r="373" spans="1:7" hidden="1" x14ac:dyDescent="0.25">
      <c r="A373" s="21">
        <f t="shared" si="7"/>
        <v>0</v>
      </c>
      <c r="B373" s="22" t="s">
        <v>374</v>
      </c>
      <c r="C373" s="23">
        <v>0</v>
      </c>
      <c r="D373" s="23">
        <v>0</v>
      </c>
      <c r="E373" s="23">
        <v>0</v>
      </c>
      <c r="F373" s="23">
        <v>0</v>
      </c>
      <c r="G373" s="24"/>
    </row>
    <row r="374" spans="1:7" hidden="1" x14ac:dyDescent="0.25">
      <c r="A374" s="21">
        <f t="shared" si="7"/>
        <v>0</v>
      </c>
      <c r="B374" s="22" t="s">
        <v>375</v>
      </c>
      <c r="C374" s="23">
        <v>0</v>
      </c>
      <c r="D374" s="23">
        <v>0</v>
      </c>
      <c r="E374" s="23">
        <v>0</v>
      </c>
      <c r="F374" s="23">
        <v>0</v>
      </c>
      <c r="G374" s="24"/>
    </row>
    <row r="375" spans="1:7" hidden="1" x14ac:dyDescent="0.25">
      <c r="A375" s="21">
        <f t="shared" ref="A375:A439" si="9">IF(SUM(C375:F375)=0,0,1)</f>
        <v>0</v>
      </c>
      <c r="B375" s="22" t="s">
        <v>376</v>
      </c>
      <c r="C375" s="23">
        <v>0</v>
      </c>
      <c r="D375" s="23">
        <v>0</v>
      </c>
      <c r="E375" s="23">
        <v>0</v>
      </c>
      <c r="F375" s="23">
        <v>0</v>
      </c>
      <c r="G375" s="24" t="s">
        <v>158</v>
      </c>
    </row>
    <row r="376" spans="1:7" hidden="1" x14ac:dyDescent="0.25">
      <c r="A376" s="21">
        <f t="shared" si="9"/>
        <v>0</v>
      </c>
      <c r="B376" s="22" t="s">
        <v>377</v>
      </c>
      <c r="C376" s="23">
        <v>0</v>
      </c>
      <c r="D376" s="23">
        <v>0</v>
      </c>
      <c r="E376" s="23">
        <v>0</v>
      </c>
      <c r="F376" s="23">
        <v>0</v>
      </c>
      <c r="G376" s="24"/>
    </row>
    <row r="377" spans="1:7" hidden="1" x14ac:dyDescent="0.25">
      <c r="A377" s="21">
        <f t="shared" si="9"/>
        <v>0</v>
      </c>
      <c r="B377" s="22" t="s">
        <v>378</v>
      </c>
      <c r="C377" s="23">
        <v>0</v>
      </c>
      <c r="D377" s="23">
        <v>0</v>
      </c>
      <c r="E377" s="23">
        <v>0</v>
      </c>
      <c r="F377" s="23">
        <v>0</v>
      </c>
      <c r="G377" s="24"/>
    </row>
    <row r="378" spans="1:7" hidden="1" x14ac:dyDescent="0.25">
      <c r="A378" s="21">
        <f t="shared" si="9"/>
        <v>0</v>
      </c>
      <c r="B378" s="22" t="s">
        <v>379</v>
      </c>
      <c r="C378" s="23">
        <v>0</v>
      </c>
      <c r="D378" s="23">
        <v>0</v>
      </c>
      <c r="E378" s="23">
        <v>0</v>
      </c>
      <c r="F378" s="23">
        <v>0</v>
      </c>
      <c r="G378" s="24"/>
    </row>
    <row r="379" spans="1:7" x14ac:dyDescent="0.25">
      <c r="A379" s="21">
        <f t="shared" si="9"/>
        <v>1</v>
      </c>
      <c r="B379" s="22" t="s">
        <v>380</v>
      </c>
      <c r="C379" s="23">
        <v>-559</v>
      </c>
      <c r="D379" s="23">
        <v>-1000</v>
      </c>
      <c r="E379" s="23">
        <v>-316</v>
      </c>
      <c r="F379" s="23">
        <v>-600</v>
      </c>
      <c r="G379" s="24" t="s">
        <v>158</v>
      </c>
    </row>
    <row r="380" spans="1:7" hidden="1" x14ac:dyDescent="0.25">
      <c r="A380" s="21">
        <f t="shared" si="9"/>
        <v>0</v>
      </c>
      <c r="B380" s="22" t="s">
        <v>381</v>
      </c>
      <c r="C380" s="23">
        <v>0</v>
      </c>
      <c r="D380" s="23">
        <v>0</v>
      </c>
      <c r="E380" s="23">
        <v>0</v>
      </c>
      <c r="F380" s="23">
        <v>0</v>
      </c>
      <c r="G380" s="24"/>
    </row>
    <row r="381" spans="1:7" hidden="1" x14ac:dyDescent="0.25">
      <c r="A381" s="21">
        <f t="shared" si="9"/>
        <v>0</v>
      </c>
      <c r="B381" s="22" t="s">
        <v>382</v>
      </c>
      <c r="C381" s="23">
        <v>0</v>
      </c>
      <c r="D381" s="23">
        <v>0</v>
      </c>
      <c r="E381" s="23">
        <v>0</v>
      </c>
      <c r="F381" s="23">
        <v>0</v>
      </c>
      <c r="G381" s="24"/>
    </row>
    <row r="382" spans="1:7" hidden="1" x14ac:dyDescent="0.25">
      <c r="A382" s="21">
        <f t="shared" si="9"/>
        <v>0</v>
      </c>
      <c r="B382" s="22" t="s">
        <v>383</v>
      </c>
      <c r="C382" s="23">
        <v>0</v>
      </c>
      <c r="D382" s="23">
        <v>0</v>
      </c>
      <c r="E382" s="23">
        <v>0</v>
      </c>
      <c r="F382" s="23">
        <v>0</v>
      </c>
      <c r="G382" s="24"/>
    </row>
    <row r="383" spans="1:7" hidden="1" x14ac:dyDescent="0.25">
      <c r="A383" s="21">
        <f t="shared" si="9"/>
        <v>0</v>
      </c>
      <c r="B383" s="22" t="s">
        <v>384</v>
      </c>
      <c r="C383" s="23">
        <v>0</v>
      </c>
      <c r="D383" s="23">
        <v>0</v>
      </c>
      <c r="E383" s="23">
        <v>0</v>
      </c>
      <c r="F383" s="23">
        <v>0</v>
      </c>
      <c r="G383" s="24"/>
    </row>
    <row r="384" spans="1:7" hidden="1" x14ac:dyDescent="0.25">
      <c r="A384" s="21">
        <f t="shared" si="9"/>
        <v>0</v>
      </c>
      <c r="B384" s="22" t="s">
        <v>385</v>
      </c>
      <c r="C384" s="23">
        <v>0</v>
      </c>
      <c r="D384" s="23">
        <v>0</v>
      </c>
      <c r="E384" s="23">
        <v>0</v>
      </c>
      <c r="F384" s="23">
        <v>0</v>
      </c>
      <c r="G384" s="24"/>
    </row>
    <row r="385" spans="1:7" hidden="1" x14ac:dyDescent="0.25">
      <c r="A385" s="21">
        <f t="shared" si="9"/>
        <v>0</v>
      </c>
      <c r="B385" s="22" t="s">
        <v>386</v>
      </c>
      <c r="C385" s="23">
        <v>0</v>
      </c>
      <c r="D385" s="23">
        <v>0</v>
      </c>
      <c r="E385" s="23">
        <v>0</v>
      </c>
      <c r="F385" s="23">
        <v>0</v>
      </c>
      <c r="G385" s="24"/>
    </row>
    <row r="386" spans="1:7" hidden="1" x14ac:dyDescent="0.25">
      <c r="A386" s="21">
        <f t="shared" si="9"/>
        <v>0</v>
      </c>
      <c r="B386" s="22" t="s">
        <v>387</v>
      </c>
      <c r="C386" s="23">
        <v>0</v>
      </c>
      <c r="D386" s="23">
        <v>0</v>
      </c>
      <c r="E386" s="23">
        <v>0</v>
      </c>
      <c r="F386" s="23">
        <v>0</v>
      </c>
      <c r="G386" s="24"/>
    </row>
    <row r="387" spans="1:7" hidden="1" x14ac:dyDescent="0.25">
      <c r="A387" s="21">
        <f t="shared" si="9"/>
        <v>0</v>
      </c>
      <c r="B387" s="22" t="s">
        <v>388</v>
      </c>
      <c r="C387" s="23">
        <v>0</v>
      </c>
      <c r="D387" s="23">
        <v>0</v>
      </c>
      <c r="E387" s="23">
        <v>0</v>
      </c>
      <c r="F387" s="23">
        <v>0</v>
      </c>
      <c r="G387" s="24"/>
    </row>
    <row r="388" spans="1:7" hidden="1" x14ac:dyDescent="0.25">
      <c r="A388" s="21">
        <f t="shared" si="9"/>
        <v>0</v>
      </c>
      <c r="B388" s="22" t="s">
        <v>389</v>
      </c>
      <c r="C388" s="23">
        <v>0</v>
      </c>
      <c r="D388" s="23">
        <v>0</v>
      </c>
      <c r="E388" s="23">
        <v>0</v>
      </c>
      <c r="F388" s="23">
        <v>0</v>
      </c>
      <c r="G388" s="24"/>
    </row>
    <row r="389" spans="1:7" hidden="1" x14ac:dyDescent="0.25">
      <c r="A389" s="21">
        <f t="shared" si="9"/>
        <v>0</v>
      </c>
      <c r="B389" s="22" t="s">
        <v>390</v>
      </c>
      <c r="C389" s="23">
        <v>0</v>
      </c>
      <c r="D389" s="23">
        <v>0</v>
      </c>
      <c r="E389" s="23">
        <v>0</v>
      </c>
      <c r="F389" s="23">
        <v>0</v>
      </c>
      <c r="G389" s="24"/>
    </row>
    <row r="390" spans="1:7" hidden="1" x14ac:dyDescent="0.25">
      <c r="A390" s="21">
        <f t="shared" si="9"/>
        <v>0</v>
      </c>
      <c r="B390" s="22" t="s">
        <v>391</v>
      </c>
      <c r="C390" s="23">
        <v>0</v>
      </c>
      <c r="D390" s="23">
        <v>0</v>
      </c>
      <c r="E390" s="23">
        <v>0</v>
      </c>
      <c r="F390" s="23">
        <v>0</v>
      </c>
      <c r="G390" s="24"/>
    </row>
    <row r="391" spans="1:7" x14ac:dyDescent="0.25">
      <c r="A391" s="21">
        <f t="shared" si="9"/>
        <v>1</v>
      </c>
      <c r="B391" s="22" t="s">
        <v>392</v>
      </c>
      <c r="C391" s="23">
        <v>-4204.5200000000004</v>
      </c>
      <c r="D391" s="23">
        <v>-3500</v>
      </c>
      <c r="E391" s="23">
        <v>0</v>
      </c>
      <c r="F391" s="23">
        <v>-4200</v>
      </c>
      <c r="G391" s="24" t="s">
        <v>158</v>
      </c>
    </row>
    <row r="392" spans="1:7" hidden="1" x14ac:dyDescent="0.25">
      <c r="A392" s="21">
        <f t="shared" si="9"/>
        <v>0</v>
      </c>
      <c r="B392" s="22" t="s">
        <v>393</v>
      </c>
      <c r="C392" s="23">
        <v>0</v>
      </c>
      <c r="D392" s="23">
        <v>0</v>
      </c>
      <c r="E392" s="23">
        <v>0</v>
      </c>
      <c r="F392" s="23">
        <v>0</v>
      </c>
      <c r="G392" s="24"/>
    </row>
    <row r="393" spans="1:7" x14ac:dyDescent="0.25">
      <c r="A393" s="21">
        <f t="shared" si="9"/>
        <v>1</v>
      </c>
      <c r="B393" s="22" t="s">
        <v>394</v>
      </c>
      <c r="C393" s="23">
        <v>-14238.07</v>
      </c>
      <c r="D393" s="23">
        <v>-19400</v>
      </c>
      <c r="E393" s="23">
        <v>-12183.379000000001</v>
      </c>
      <c r="F393" s="23">
        <v>-14200</v>
      </c>
      <c r="G393" s="24" t="s">
        <v>158</v>
      </c>
    </row>
    <row r="394" spans="1:7" hidden="1" x14ac:dyDescent="0.25">
      <c r="A394" s="21">
        <f t="shared" si="9"/>
        <v>0</v>
      </c>
      <c r="B394" s="22" t="s">
        <v>395</v>
      </c>
      <c r="C394" s="23">
        <v>0</v>
      </c>
      <c r="D394" s="23">
        <v>0</v>
      </c>
      <c r="E394" s="23">
        <v>0</v>
      </c>
      <c r="F394" s="23">
        <v>0</v>
      </c>
      <c r="G394" s="24" t="s">
        <v>158</v>
      </c>
    </row>
    <row r="395" spans="1:7" hidden="1" x14ac:dyDescent="0.25">
      <c r="A395" s="21">
        <f t="shared" si="9"/>
        <v>0</v>
      </c>
      <c r="B395" s="22" t="s">
        <v>396</v>
      </c>
      <c r="C395" s="23">
        <v>0</v>
      </c>
      <c r="D395" s="23">
        <v>0</v>
      </c>
      <c r="E395" s="23">
        <v>0</v>
      </c>
      <c r="F395" s="23">
        <v>0</v>
      </c>
      <c r="G395" s="24"/>
    </row>
    <row r="396" spans="1:7" hidden="1" x14ac:dyDescent="0.25">
      <c r="A396" s="21">
        <f t="shared" si="9"/>
        <v>0</v>
      </c>
      <c r="B396" s="22" t="s">
        <v>397</v>
      </c>
      <c r="C396" s="23">
        <v>0</v>
      </c>
      <c r="D396" s="23">
        <v>0</v>
      </c>
      <c r="E396" s="23">
        <v>0</v>
      </c>
      <c r="F396" s="23">
        <v>0</v>
      </c>
      <c r="G396" s="24"/>
    </row>
    <row r="397" spans="1:7" x14ac:dyDescent="0.25">
      <c r="A397" s="21">
        <f t="shared" si="9"/>
        <v>1</v>
      </c>
      <c r="B397" s="22" t="s">
        <v>398</v>
      </c>
      <c r="C397" s="23">
        <v>-6337.42</v>
      </c>
      <c r="D397" s="23">
        <v>-5500</v>
      </c>
      <c r="E397" s="23">
        <v>-566.51900000000001</v>
      </c>
      <c r="F397" s="23">
        <v>-6300</v>
      </c>
      <c r="G397" s="24" t="s">
        <v>158</v>
      </c>
    </row>
    <row r="398" spans="1:7" x14ac:dyDescent="0.25">
      <c r="A398" s="21">
        <f t="shared" si="9"/>
        <v>1</v>
      </c>
      <c r="B398" s="22" t="s">
        <v>399</v>
      </c>
      <c r="C398" s="23">
        <v>-356.54</v>
      </c>
      <c r="D398" s="23">
        <v>-300</v>
      </c>
      <c r="E398" s="23">
        <v>-3190.8890000000001</v>
      </c>
      <c r="F398" s="23">
        <v>-400</v>
      </c>
      <c r="G398" s="24" t="s">
        <v>158</v>
      </c>
    </row>
    <row r="399" spans="1:7" hidden="1" x14ac:dyDescent="0.25">
      <c r="A399" s="21">
        <f t="shared" si="9"/>
        <v>0</v>
      </c>
      <c r="B399" s="22" t="s">
        <v>400</v>
      </c>
      <c r="C399" s="23">
        <v>0</v>
      </c>
      <c r="D399" s="23">
        <v>0</v>
      </c>
      <c r="E399" s="23">
        <v>0</v>
      </c>
      <c r="F399" s="23">
        <v>0</v>
      </c>
      <c r="G399" s="24"/>
    </row>
    <row r="400" spans="1:7" x14ac:dyDescent="0.25">
      <c r="A400" s="21">
        <f t="shared" si="9"/>
        <v>1</v>
      </c>
      <c r="B400" s="22" t="s">
        <v>401</v>
      </c>
      <c r="C400" s="23">
        <v>-61962.12</v>
      </c>
      <c r="D400" s="23">
        <v>-62900</v>
      </c>
      <c r="E400" s="23">
        <v>-42967.15</v>
      </c>
      <c r="F400" s="23">
        <v>-66400</v>
      </c>
      <c r="G400" s="24" t="s">
        <v>402</v>
      </c>
    </row>
    <row r="401" spans="1:7" x14ac:dyDescent="0.25">
      <c r="A401" s="21">
        <f t="shared" si="9"/>
        <v>1</v>
      </c>
      <c r="B401" s="22" t="s">
        <v>403</v>
      </c>
      <c r="C401" s="23">
        <v>0</v>
      </c>
      <c r="D401" s="23">
        <v>-5000</v>
      </c>
      <c r="E401" s="23">
        <v>0</v>
      </c>
      <c r="F401" s="23">
        <v>-5000</v>
      </c>
      <c r="G401" s="24" t="s">
        <v>404</v>
      </c>
    </row>
    <row r="402" spans="1:7" hidden="1" x14ac:dyDescent="0.25">
      <c r="A402" s="21">
        <f t="shared" si="9"/>
        <v>0</v>
      </c>
      <c r="B402" s="22" t="s">
        <v>405</v>
      </c>
      <c r="C402" s="23">
        <v>0</v>
      </c>
      <c r="D402" s="23">
        <v>0</v>
      </c>
      <c r="E402" s="23">
        <v>0</v>
      </c>
      <c r="F402" s="23">
        <v>0</v>
      </c>
      <c r="G402" s="24"/>
    </row>
    <row r="403" spans="1:7" hidden="1" x14ac:dyDescent="0.25">
      <c r="A403" s="21">
        <f t="shared" si="9"/>
        <v>0</v>
      </c>
      <c r="B403" s="22" t="s">
        <v>406</v>
      </c>
      <c r="C403" s="23">
        <v>0</v>
      </c>
      <c r="D403" s="23">
        <v>0</v>
      </c>
      <c r="E403" s="23">
        <v>0</v>
      </c>
      <c r="F403" s="23">
        <v>0</v>
      </c>
      <c r="G403" s="24"/>
    </row>
    <row r="404" spans="1:7" hidden="1" x14ac:dyDescent="0.25">
      <c r="A404" s="21">
        <f t="shared" si="9"/>
        <v>0</v>
      </c>
      <c r="B404" s="22" t="s">
        <v>407</v>
      </c>
      <c r="C404" s="23">
        <v>0</v>
      </c>
      <c r="D404" s="23">
        <v>0</v>
      </c>
      <c r="E404" s="23">
        <v>0</v>
      </c>
      <c r="F404" s="23">
        <v>0</v>
      </c>
      <c r="G404" s="24"/>
    </row>
    <row r="405" spans="1:7" hidden="1" x14ac:dyDescent="0.25">
      <c r="A405" s="21">
        <f t="shared" si="9"/>
        <v>0</v>
      </c>
      <c r="B405" s="22" t="s">
        <v>408</v>
      </c>
      <c r="C405" s="23">
        <v>0</v>
      </c>
      <c r="D405" s="23">
        <v>0</v>
      </c>
      <c r="E405" s="23">
        <v>0</v>
      </c>
      <c r="F405" s="23">
        <v>0</v>
      </c>
      <c r="G405" s="24"/>
    </row>
    <row r="406" spans="1:7" hidden="1" x14ac:dyDescent="0.25">
      <c r="A406" s="21">
        <f t="shared" si="9"/>
        <v>0</v>
      </c>
      <c r="B406" s="22" t="s">
        <v>409</v>
      </c>
      <c r="C406" s="23">
        <v>0</v>
      </c>
      <c r="D406" s="23">
        <v>0</v>
      </c>
      <c r="E406" s="23">
        <v>0</v>
      </c>
      <c r="F406" s="23">
        <v>0</v>
      </c>
      <c r="G406" s="24"/>
    </row>
    <row r="407" spans="1:7" x14ac:dyDescent="0.25">
      <c r="A407" s="21">
        <f t="shared" si="9"/>
        <v>1</v>
      </c>
      <c r="B407" s="22" t="s">
        <v>410</v>
      </c>
      <c r="C407" s="23">
        <v>-1756.04</v>
      </c>
      <c r="D407" s="23">
        <v>-1700</v>
      </c>
      <c r="E407" s="23">
        <v>-121.8</v>
      </c>
      <c r="F407" s="23">
        <v>-1800</v>
      </c>
      <c r="G407" s="24" t="s">
        <v>158</v>
      </c>
    </row>
    <row r="408" spans="1:7" x14ac:dyDescent="0.25">
      <c r="A408" s="21">
        <f t="shared" si="9"/>
        <v>1</v>
      </c>
      <c r="B408" s="22" t="s">
        <v>411</v>
      </c>
      <c r="C408" s="23">
        <v>0</v>
      </c>
      <c r="D408" s="23">
        <v>-2500</v>
      </c>
      <c r="E408" s="23">
        <v>0</v>
      </c>
      <c r="F408" s="23">
        <v>0</v>
      </c>
      <c r="G408" s="24" t="s">
        <v>158</v>
      </c>
    </row>
    <row r="409" spans="1:7" x14ac:dyDescent="0.25">
      <c r="A409" s="21">
        <f t="shared" si="9"/>
        <v>1</v>
      </c>
      <c r="B409" s="22" t="s">
        <v>412</v>
      </c>
      <c r="C409" s="23">
        <v>-4721.1589999999997</v>
      </c>
      <c r="D409" s="23">
        <v>-4700</v>
      </c>
      <c r="E409" s="23">
        <v>-4721.1589999999997</v>
      </c>
      <c r="F409" s="23">
        <v>-4700</v>
      </c>
      <c r="G409" s="24" t="s">
        <v>158</v>
      </c>
    </row>
    <row r="410" spans="1:7" hidden="1" x14ac:dyDescent="0.25">
      <c r="A410" s="21">
        <f t="shared" si="9"/>
        <v>0</v>
      </c>
      <c r="B410" s="22" t="s">
        <v>413</v>
      </c>
      <c r="C410" s="23">
        <v>0</v>
      </c>
      <c r="D410" s="23">
        <v>0</v>
      </c>
      <c r="E410" s="23">
        <v>0</v>
      </c>
      <c r="F410" s="23">
        <v>0</v>
      </c>
      <c r="G410" s="24"/>
    </row>
    <row r="411" spans="1:7" hidden="1" x14ac:dyDescent="0.25">
      <c r="A411" s="21">
        <f t="shared" si="9"/>
        <v>0</v>
      </c>
      <c r="B411" s="22" t="s">
        <v>414</v>
      </c>
      <c r="C411" s="23">
        <v>0</v>
      </c>
      <c r="D411" s="23">
        <v>0</v>
      </c>
      <c r="E411" s="23">
        <v>0</v>
      </c>
      <c r="F411" s="23">
        <v>0</v>
      </c>
      <c r="G411" s="24"/>
    </row>
    <row r="412" spans="1:7" hidden="1" x14ac:dyDescent="0.25">
      <c r="A412" s="21">
        <f t="shared" si="9"/>
        <v>0</v>
      </c>
      <c r="B412" s="22" t="s">
        <v>415</v>
      </c>
      <c r="C412" s="23">
        <v>0</v>
      </c>
      <c r="D412" s="23">
        <v>0</v>
      </c>
      <c r="E412" s="23">
        <v>0</v>
      </c>
      <c r="F412" s="23">
        <v>0</v>
      </c>
      <c r="G412" s="24"/>
    </row>
    <row r="413" spans="1:7" x14ac:dyDescent="0.25">
      <c r="A413" s="21">
        <f t="shared" si="9"/>
        <v>1</v>
      </c>
      <c r="B413" s="22" t="s">
        <v>416</v>
      </c>
      <c r="C413" s="23">
        <v>-5426</v>
      </c>
      <c r="D413" s="23">
        <v>-6300</v>
      </c>
      <c r="E413" s="23">
        <v>-8133</v>
      </c>
      <c r="F413" s="23">
        <v>-5400</v>
      </c>
      <c r="G413" s="24" t="s">
        <v>158</v>
      </c>
    </row>
    <row r="414" spans="1:7" hidden="1" x14ac:dyDescent="0.25">
      <c r="A414" s="21">
        <f t="shared" si="9"/>
        <v>0</v>
      </c>
      <c r="B414" s="22" t="s">
        <v>417</v>
      </c>
      <c r="C414" s="23">
        <v>0</v>
      </c>
      <c r="D414" s="23">
        <v>0</v>
      </c>
      <c r="E414" s="23">
        <v>0</v>
      </c>
      <c r="F414" s="23">
        <v>0</v>
      </c>
      <c r="G414" s="24"/>
    </row>
    <row r="415" spans="1:7" hidden="1" x14ac:dyDescent="0.25">
      <c r="A415" s="21">
        <v>0</v>
      </c>
      <c r="B415" s="31" t="s">
        <v>418</v>
      </c>
      <c r="C415" s="23">
        <v>0</v>
      </c>
      <c r="D415" s="23">
        <v>0</v>
      </c>
      <c r="E415" s="23">
        <v>0</v>
      </c>
      <c r="F415" s="23">
        <v>0</v>
      </c>
      <c r="G415" s="24"/>
    </row>
    <row r="416" spans="1:7" hidden="1" x14ac:dyDescent="0.25">
      <c r="A416" s="21">
        <f t="shared" si="9"/>
        <v>0</v>
      </c>
      <c r="B416" s="22" t="s">
        <v>419</v>
      </c>
      <c r="C416" s="23">
        <v>0</v>
      </c>
      <c r="D416" s="23">
        <v>0</v>
      </c>
      <c r="E416" s="23">
        <v>0</v>
      </c>
      <c r="F416" s="23">
        <v>0</v>
      </c>
      <c r="G416" s="24"/>
    </row>
    <row r="417" spans="1:7" hidden="1" x14ac:dyDescent="0.25">
      <c r="A417" s="21">
        <f t="shared" si="9"/>
        <v>0</v>
      </c>
      <c r="B417" s="22" t="s">
        <v>420</v>
      </c>
      <c r="C417" s="23">
        <v>0</v>
      </c>
      <c r="D417" s="23">
        <v>0</v>
      </c>
      <c r="E417" s="23">
        <v>0</v>
      </c>
      <c r="F417" s="23">
        <v>0</v>
      </c>
      <c r="G417" s="24"/>
    </row>
    <row r="418" spans="1:7" hidden="1" x14ac:dyDescent="0.25">
      <c r="A418" s="21">
        <f t="shared" si="9"/>
        <v>0</v>
      </c>
      <c r="B418" s="22" t="s">
        <v>421</v>
      </c>
      <c r="C418" s="23">
        <v>0</v>
      </c>
      <c r="D418" s="23">
        <v>0</v>
      </c>
      <c r="E418" s="23">
        <v>0</v>
      </c>
      <c r="F418" s="23">
        <v>0</v>
      </c>
      <c r="G418" s="24"/>
    </row>
    <row r="419" spans="1:7" hidden="1" x14ac:dyDescent="0.25">
      <c r="A419" s="21">
        <f t="shared" si="9"/>
        <v>0</v>
      </c>
      <c r="B419" s="22" t="s">
        <v>422</v>
      </c>
      <c r="C419" s="23">
        <v>0</v>
      </c>
      <c r="D419" s="23">
        <v>0</v>
      </c>
      <c r="E419" s="23">
        <v>0</v>
      </c>
      <c r="F419" s="23">
        <v>0</v>
      </c>
      <c r="G419" s="24"/>
    </row>
    <row r="420" spans="1:7" hidden="1" x14ac:dyDescent="0.25">
      <c r="A420" s="21">
        <f t="shared" si="9"/>
        <v>0</v>
      </c>
      <c r="B420" s="22" t="s">
        <v>423</v>
      </c>
      <c r="C420" s="23">
        <v>0</v>
      </c>
      <c r="D420" s="23">
        <v>0</v>
      </c>
      <c r="E420" s="23">
        <v>0</v>
      </c>
      <c r="F420" s="23">
        <v>0</v>
      </c>
      <c r="G420" s="24"/>
    </row>
    <row r="421" spans="1:7" hidden="1" x14ac:dyDescent="0.25">
      <c r="A421" s="21">
        <f t="shared" si="9"/>
        <v>0</v>
      </c>
      <c r="B421" s="22" t="s">
        <v>424</v>
      </c>
      <c r="C421" s="23">
        <v>0</v>
      </c>
      <c r="D421" s="23">
        <v>0</v>
      </c>
      <c r="E421" s="23">
        <v>0</v>
      </c>
      <c r="F421" s="23">
        <v>0</v>
      </c>
      <c r="G421" s="24"/>
    </row>
    <row r="422" spans="1:7" hidden="1" x14ac:dyDescent="0.25">
      <c r="A422" s="21">
        <f t="shared" si="9"/>
        <v>0</v>
      </c>
      <c r="B422" s="22" t="s">
        <v>425</v>
      </c>
      <c r="C422" s="23">
        <v>0</v>
      </c>
      <c r="D422" s="23">
        <v>0</v>
      </c>
      <c r="E422" s="23">
        <v>0</v>
      </c>
      <c r="F422" s="23">
        <v>0</v>
      </c>
      <c r="G422" s="24"/>
    </row>
    <row r="423" spans="1:7" hidden="1" x14ac:dyDescent="0.25">
      <c r="A423" s="21">
        <f t="shared" si="9"/>
        <v>0</v>
      </c>
      <c r="B423" s="22" t="s">
        <v>426</v>
      </c>
      <c r="C423" s="23">
        <v>0</v>
      </c>
      <c r="D423" s="23">
        <v>0</v>
      </c>
      <c r="E423" s="23">
        <v>0</v>
      </c>
      <c r="F423" s="23">
        <v>0</v>
      </c>
      <c r="G423" s="24"/>
    </row>
    <row r="424" spans="1:7" hidden="1" x14ac:dyDescent="0.25">
      <c r="A424" s="21">
        <f t="shared" si="9"/>
        <v>0</v>
      </c>
      <c r="B424" s="22" t="s">
        <v>427</v>
      </c>
      <c r="C424" s="23">
        <v>0</v>
      </c>
      <c r="D424" s="23">
        <v>0</v>
      </c>
      <c r="E424" s="23">
        <v>0</v>
      </c>
      <c r="F424" s="23">
        <v>0</v>
      </c>
      <c r="G424" s="24"/>
    </row>
    <row r="425" spans="1:7" hidden="1" x14ac:dyDescent="0.25">
      <c r="A425" s="21">
        <f t="shared" si="9"/>
        <v>0</v>
      </c>
      <c r="B425" s="22" t="s">
        <v>428</v>
      </c>
      <c r="C425" s="23">
        <v>0</v>
      </c>
      <c r="D425" s="23">
        <v>0</v>
      </c>
      <c r="E425" s="23">
        <v>0</v>
      </c>
      <c r="F425" s="23">
        <v>0</v>
      </c>
      <c r="G425" s="24"/>
    </row>
    <row r="426" spans="1:7" hidden="1" x14ac:dyDescent="0.25">
      <c r="A426" s="21">
        <f t="shared" si="9"/>
        <v>0</v>
      </c>
      <c r="B426" s="22" t="s">
        <v>429</v>
      </c>
      <c r="C426" s="23">
        <v>0</v>
      </c>
      <c r="D426" s="23">
        <v>0</v>
      </c>
      <c r="E426" s="23">
        <v>0</v>
      </c>
      <c r="F426" s="23">
        <v>0</v>
      </c>
      <c r="G426" s="24"/>
    </row>
    <row r="427" spans="1:7" hidden="1" x14ac:dyDescent="0.25">
      <c r="A427" s="21">
        <f t="shared" si="9"/>
        <v>0</v>
      </c>
      <c r="B427" s="22" t="s">
        <v>430</v>
      </c>
      <c r="C427" s="23">
        <v>0</v>
      </c>
      <c r="D427" s="23">
        <v>0</v>
      </c>
      <c r="E427" s="23">
        <v>0</v>
      </c>
      <c r="F427" s="23">
        <v>0</v>
      </c>
      <c r="G427" s="24"/>
    </row>
    <row r="428" spans="1:7" hidden="1" x14ac:dyDescent="0.25">
      <c r="A428" s="21">
        <f t="shared" si="9"/>
        <v>0</v>
      </c>
      <c r="B428" s="22" t="s">
        <v>431</v>
      </c>
      <c r="C428" s="23">
        <v>0</v>
      </c>
      <c r="D428" s="23">
        <v>0</v>
      </c>
      <c r="E428" s="23">
        <v>0</v>
      </c>
      <c r="F428" s="23">
        <v>0</v>
      </c>
      <c r="G428" s="24"/>
    </row>
    <row r="429" spans="1:7" x14ac:dyDescent="0.25">
      <c r="A429" s="21">
        <f t="shared" si="9"/>
        <v>1</v>
      </c>
      <c r="B429" s="22" t="s">
        <v>432</v>
      </c>
      <c r="C429" s="23">
        <v>-1989.5889999999999</v>
      </c>
      <c r="D429" s="23">
        <v>-2000</v>
      </c>
      <c r="E429" s="23">
        <v>-108.56</v>
      </c>
      <c r="F429" s="23">
        <v>-2000</v>
      </c>
      <c r="G429" s="24" t="s">
        <v>404</v>
      </c>
    </row>
    <row r="430" spans="1:7" hidden="1" x14ac:dyDescent="0.25">
      <c r="A430" s="21">
        <f t="shared" si="9"/>
        <v>0</v>
      </c>
      <c r="B430" s="22" t="s">
        <v>433</v>
      </c>
      <c r="C430" s="23">
        <v>0</v>
      </c>
      <c r="D430" s="23">
        <v>0</v>
      </c>
      <c r="E430" s="23">
        <v>0</v>
      </c>
      <c r="F430" s="23">
        <v>0</v>
      </c>
      <c r="G430" s="24"/>
    </row>
    <row r="431" spans="1:7" hidden="1" x14ac:dyDescent="0.25">
      <c r="A431" s="21">
        <f t="shared" si="9"/>
        <v>0</v>
      </c>
      <c r="B431" s="22" t="s">
        <v>434</v>
      </c>
      <c r="C431" s="23">
        <v>0</v>
      </c>
      <c r="D431" s="23">
        <v>0</v>
      </c>
      <c r="E431" s="23">
        <v>0</v>
      </c>
      <c r="F431" s="23">
        <v>0</v>
      </c>
      <c r="G431" s="24"/>
    </row>
    <row r="432" spans="1:7" hidden="1" x14ac:dyDescent="0.25">
      <c r="A432" s="21">
        <f t="shared" si="9"/>
        <v>0</v>
      </c>
      <c r="B432" s="22" t="s">
        <v>435</v>
      </c>
      <c r="C432" s="23">
        <v>0</v>
      </c>
      <c r="D432" s="23">
        <v>0</v>
      </c>
      <c r="E432" s="23">
        <v>0</v>
      </c>
      <c r="F432" s="23">
        <v>0</v>
      </c>
      <c r="G432" s="24"/>
    </row>
    <row r="433" spans="1:7" hidden="1" x14ac:dyDescent="0.25">
      <c r="A433" s="21">
        <f t="shared" si="9"/>
        <v>0</v>
      </c>
      <c r="B433" s="22" t="s">
        <v>436</v>
      </c>
      <c r="C433" s="23">
        <v>0</v>
      </c>
      <c r="D433" s="23">
        <v>0</v>
      </c>
      <c r="E433" s="23">
        <v>0</v>
      </c>
      <c r="F433" s="23">
        <v>0</v>
      </c>
      <c r="G433" s="24"/>
    </row>
    <row r="434" spans="1:7" hidden="1" x14ac:dyDescent="0.25">
      <c r="A434" s="21">
        <f t="shared" si="9"/>
        <v>0</v>
      </c>
      <c r="B434" s="22" t="s">
        <v>437</v>
      </c>
      <c r="C434" s="23">
        <v>0</v>
      </c>
      <c r="D434" s="23">
        <v>0</v>
      </c>
      <c r="E434" s="23">
        <v>0</v>
      </c>
      <c r="F434" s="23">
        <v>0</v>
      </c>
      <c r="G434" s="24"/>
    </row>
    <row r="435" spans="1:7" hidden="1" x14ac:dyDescent="0.25">
      <c r="A435" s="21">
        <f t="shared" si="9"/>
        <v>0</v>
      </c>
      <c r="B435" s="22" t="s">
        <v>438</v>
      </c>
      <c r="C435" s="23">
        <v>0</v>
      </c>
      <c r="D435" s="23">
        <v>0</v>
      </c>
      <c r="E435" s="23">
        <v>0</v>
      </c>
      <c r="F435" s="23">
        <v>0</v>
      </c>
      <c r="G435" s="24"/>
    </row>
    <row r="436" spans="1:7" x14ac:dyDescent="0.25">
      <c r="A436" s="21">
        <v>1</v>
      </c>
      <c r="B436" s="25" t="s">
        <v>439</v>
      </c>
      <c r="C436" s="26">
        <f>SUBTOTAL(9,C353:C435)</f>
        <v>-101550.45800000001</v>
      </c>
      <c r="D436" s="26">
        <f t="shared" ref="D436:F436" si="10">SUBTOTAL(9,D353:D435)</f>
        <v>-114800</v>
      </c>
      <c r="E436" s="26">
        <f t="shared" si="10"/>
        <v>-72308.456000000006</v>
      </c>
      <c r="F436" s="26">
        <f t="shared" si="10"/>
        <v>-111000</v>
      </c>
      <c r="G436" s="26"/>
    </row>
    <row r="437" spans="1:7" x14ac:dyDescent="0.25">
      <c r="A437" s="21">
        <v>1</v>
      </c>
      <c r="B437" s="27" t="s">
        <v>440</v>
      </c>
      <c r="C437" s="28"/>
      <c r="D437" s="28"/>
      <c r="E437" s="28"/>
      <c r="F437" s="28"/>
      <c r="G437" s="28"/>
    </row>
    <row r="438" spans="1:7" hidden="1" x14ac:dyDescent="0.25">
      <c r="A438" s="21">
        <f t="shared" si="9"/>
        <v>0</v>
      </c>
      <c r="B438" s="22" t="s">
        <v>441</v>
      </c>
      <c r="C438" s="23">
        <v>0</v>
      </c>
      <c r="D438" s="23">
        <v>0</v>
      </c>
      <c r="E438" s="23">
        <v>0</v>
      </c>
      <c r="F438" s="23">
        <v>0</v>
      </c>
      <c r="G438" s="24"/>
    </row>
    <row r="439" spans="1:7" hidden="1" x14ac:dyDescent="0.25">
      <c r="A439" s="21">
        <f t="shared" si="9"/>
        <v>0</v>
      </c>
      <c r="B439" s="22" t="s">
        <v>442</v>
      </c>
      <c r="C439" s="23">
        <v>0</v>
      </c>
      <c r="D439" s="23">
        <v>0</v>
      </c>
      <c r="E439" s="23">
        <v>0</v>
      </c>
      <c r="F439" s="23">
        <v>0</v>
      </c>
      <c r="G439" s="24"/>
    </row>
    <row r="440" spans="1:7" hidden="1" x14ac:dyDescent="0.25">
      <c r="A440" s="21">
        <f t="shared" ref="A440:A503" si="11">IF(SUM(C440:F440)=0,0,1)</f>
        <v>0</v>
      </c>
      <c r="B440" s="22" t="s">
        <v>443</v>
      </c>
      <c r="C440" s="23">
        <v>0</v>
      </c>
      <c r="D440" s="23">
        <v>0</v>
      </c>
      <c r="E440" s="23">
        <v>0</v>
      </c>
      <c r="F440" s="23">
        <v>0</v>
      </c>
      <c r="G440" s="24"/>
    </row>
    <row r="441" spans="1:7" hidden="1" x14ac:dyDescent="0.25">
      <c r="A441" s="21">
        <f t="shared" si="11"/>
        <v>0</v>
      </c>
      <c r="B441" s="22" t="s">
        <v>444</v>
      </c>
      <c r="C441" s="23">
        <v>0</v>
      </c>
      <c r="D441" s="23">
        <v>0</v>
      </c>
      <c r="E441" s="23">
        <v>0</v>
      </c>
      <c r="F441" s="23">
        <v>0</v>
      </c>
      <c r="G441" s="24"/>
    </row>
    <row r="442" spans="1:7" hidden="1" x14ac:dyDescent="0.25">
      <c r="A442" s="21">
        <f t="shared" si="11"/>
        <v>0</v>
      </c>
      <c r="B442" s="22" t="s">
        <v>445</v>
      </c>
      <c r="C442" s="23">
        <v>0</v>
      </c>
      <c r="D442" s="23">
        <v>0</v>
      </c>
      <c r="E442" s="23">
        <v>0</v>
      </c>
      <c r="F442" s="23">
        <v>0</v>
      </c>
      <c r="G442" s="24"/>
    </row>
    <row r="443" spans="1:7" x14ac:dyDescent="0.25">
      <c r="A443" s="21">
        <f t="shared" si="11"/>
        <v>1</v>
      </c>
      <c r="B443" s="22" t="s">
        <v>446</v>
      </c>
      <c r="C443" s="23">
        <v>-40000</v>
      </c>
      <c r="D443" s="23">
        <v>-28000</v>
      </c>
      <c r="E443" s="23">
        <v>-40001</v>
      </c>
      <c r="F443" s="23">
        <v>-50000</v>
      </c>
      <c r="G443" s="24" t="s">
        <v>447</v>
      </c>
    </row>
    <row r="444" spans="1:7" hidden="1" x14ac:dyDescent="0.25">
      <c r="A444" s="21">
        <f t="shared" si="11"/>
        <v>0</v>
      </c>
      <c r="B444" s="22" t="s">
        <v>448</v>
      </c>
      <c r="C444" s="23">
        <v>0</v>
      </c>
      <c r="D444" s="23">
        <v>0</v>
      </c>
      <c r="E444" s="23">
        <v>0</v>
      </c>
      <c r="F444" s="23">
        <v>0</v>
      </c>
      <c r="G444" s="24"/>
    </row>
    <row r="445" spans="1:7" hidden="1" x14ac:dyDescent="0.25">
      <c r="A445" s="21">
        <f t="shared" si="11"/>
        <v>0</v>
      </c>
      <c r="B445" s="22" t="s">
        <v>449</v>
      </c>
      <c r="C445" s="23">
        <v>0</v>
      </c>
      <c r="D445" s="23">
        <v>0</v>
      </c>
      <c r="E445" s="23">
        <v>0</v>
      </c>
      <c r="F445" s="23">
        <v>0</v>
      </c>
      <c r="G445" s="24"/>
    </row>
    <row r="446" spans="1:7" hidden="1" x14ac:dyDescent="0.25">
      <c r="A446" s="21">
        <f t="shared" si="11"/>
        <v>0</v>
      </c>
      <c r="B446" s="22" t="s">
        <v>450</v>
      </c>
      <c r="C446" s="23">
        <v>0</v>
      </c>
      <c r="D446" s="23">
        <v>0</v>
      </c>
      <c r="E446" s="23">
        <v>0</v>
      </c>
      <c r="F446" s="23">
        <v>0</v>
      </c>
      <c r="G446" s="24"/>
    </row>
    <row r="447" spans="1:7" hidden="1" x14ac:dyDescent="0.25">
      <c r="A447" s="21">
        <f t="shared" si="11"/>
        <v>0</v>
      </c>
      <c r="B447" s="22" t="s">
        <v>451</v>
      </c>
      <c r="C447" s="23">
        <v>0</v>
      </c>
      <c r="D447" s="23">
        <v>0</v>
      </c>
      <c r="E447" s="23">
        <v>0</v>
      </c>
      <c r="F447" s="23">
        <v>0</v>
      </c>
      <c r="G447" s="24"/>
    </row>
    <row r="448" spans="1:7" hidden="1" x14ac:dyDescent="0.25">
      <c r="A448" s="21">
        <f t="shared" si="11"/>
        <v>0</v>
      </c>
      <c r="B448" s="22" t="s">
        <v>452</v>
      </c>
      <c r="C448" s="23">
        <v>0</v>
      </c>
      <c r="D448" s="23">
        <v>0</v>
      </c>
      <c r="E448" s="23">
        <v>0</v>
      </c>
      <c r="F448" s="23">
        <v>0</v>
      </c>
      <c r="G448" s="24"/>
    </row>
    <row r="449" spans="1:7" hidden="1" x14ac:dyDescent="0.25">
      <c r="A449" s="21">
        <f t="shared" si="11"/>
        <v>0</v>
      </c>
      <c r="B449" s="22" t="s">
        <v>453</v>
      </c>
      <c r="C449" s="23">
        <v>0</v>
      </c>
      <c r="D449" s="23">
        <v>0</v>
      </c>
      <c r="E449" s="23">
        <v>0</v>
      </c>
      <c r="F449" s="23">
        <v>0</v>
      </c>
      <c r="G449" s="24"/>
    </row>
    <row r="450" spans="1:7" hidden="1" x14ac:dyDescent="0.25">
      <c r="A450" s="21">
        <f t="shared" si="11"/>
        <v>0</v>
      </c>
      <c r="B450" s="22" t="s">
        <v>454</v>
      </c>
      <c r="C450" s="23">
        <v>0</v>
      </c>
      <c r="D450" s="23">
        <v>0</v>
      </c>
      <c r="E450" s="23">
        <v>0</v>
      </c>
      <c r="F450" s="23">
        <v>0</v>
      </c>
      <c r="G450" s="24"/>
    </row>
    <row r="451" spans="1:7" hidden="1" x14ac:dyDescent="0.25">
      <c r="A451" s="21">
        <f t="shared" si="11"/>
        <v>0</v>
      </c>
      <c r="B451" s="22" t="s">
        <v>455</v>
      </c>
      <c r="C451" s="23">
        <v>0</v>
      </c>
      <c r="D451" s="23">
        <v>0</v>
      </c>
      <c r="E451" s="23">
        <v>0</v>
      </c>
      <c r="F451" s="23">
        <v>0</v>
      </c>
      <c r="G451" s="24"/>
    </row>
    <row r="452" spans="1:7" hidden="1" x14ac:dyDescent="0.25">
      <c r="A452" s="21">
        <f t="shared" si="11"/>
        <v>0</v>
      </c>
      <c r="B452" s="22" t="s">
        <v>456</v>
      </c>
      <c r="C452" s="23">
        <v>0</v>
      </c>
      <c r="D452" s="23">
        <v>0</v>
      </c>
      <c r="E452" s="23">
        <v>0</v>
      </c>
      <c r="F452" s="23">
        <v>0</v>
      </c>
      <c r="G452" s="24" t="s">
        <v>158</v>
      </c>
    </row>
    <row r="453" spans="1:7" hidden="1" x14ac:dyDescent="0.25">
      <c r="A453" s="21">
        <f t="shared" si="11"/>
        <v>0</v>
      </c>
      <c r="B453" s="22" t="s">
        <v>457</v>
      </c>
      <c r="C453" s="23">
        <v>0</v>
      </c>
      <c r="D453" s="23">
        <v>0</v>
      </c>
      <c r="E453" s="23">
        <v>0</v>
      </c>
      <c r="F453" s="23">
        <v>0</v>
      </c>
      <c r="G453" s="24"/>
    </row>
    <row r="454" spans="1:7" hidden="1" x14ac:dyDescent="0.25">
      <c r="A454" s="21">
        <f t="shared" si="11"/>
        <v>0</v>
      </c>
      <c r="B454" s="22" t="s">
        <v>458</v>
      </c>
      <c r="C454" s="23">
        <v>0</v>
      </c>
      <c r="D454" s="23">
        <v>0</v>
      </c>
      <c r="E454" s="23">
        <v>0</v>
      </c>
      <c r="F454" s="23">
        <v>0</v>
      </c>
      <c r="G454" s="24"/>
    </row>
    <row r="455" spans="1:7" hidden="1" x14ac:dyDescent="0.25">
      <c r="A455" s="21">
        <f t="shared" si="11"/>
        <v>0</v>
      </c>
      <c r="B455" s="22" t="s">
        <v>459</v>
      </c>
      <c r="C455" s="23">
        <v>0</v>
      </c>
      <c r="D455" s="23">
        <v>0</v>
      </c>
      <c r="E455" s="23">
        <v>0</v>
      </c>
      <c r="F455" s="23">
        <v>0</v>
      </c>
      <c r="G455" s="24"/>
    </row>
    <row r="456" spans="1:7" hidden="1" x14ac:dyDescent="0.25">
      <c r="A456" s="21">
        <f t="shared" si="11"/>
        <v>0</v>
      </c>
      <c r="B456" s="22" t="s">
        <v>460</v>
      </c>
      <c r="C456" s="23">
        <v>0</v>
      </c>
      <c r="D456" s="23">
        <v>0</v>
      </c>
      <c r="E456" s="23">
        <v>0</v>
      </c>
      <c r="F456" s="23">
        <v>0</v>
      </c>
      <c r="G456" s="24"/>
    </row>
    <row r="457" spans="1:7" hidden="1" x14ac:dyDescent="0.25">
      <c r="A457" s="21">
        <f t="shared" si="11"/>
        <v>0</v>
      </c>
      <c r="B457" s="22" t="s">
        <v>461</v>
      </c>
      <c r="C457" s="23">
        <v>0</v>
      </c>
      <c r="D457" s="23">
        <v>0</v>
      </c>
      <c r="E457" s="23">
        <v>0</v>
      </c>
      <c r="F457" s="23">
        <v>0</v>
      </c>
      <c r="G457" s="24"/>
    </row>
    <row r="458" spans="1:7" hidden="1" x14ac:dyDescent="0.25">
      <c r="A458" s="21">
        <f t="shared" si="11"/>
        <v>0</v>
      </c>
      <c r="B458" s="22" t="s">
        <v>462</v>
      </c>
      <c r="C458" s="23">
        <v>0</v>
      </c>
      <c r="D458" s="23">
        <v>0</v>
      </c>
      <c r="E458" s="23">
        <v>0</v>
      </c>
      <c r="F458" s="23">
        <v>0</v>
      </c>
      <c r="G458" s="24"/>
    </row>
    <row r="459" spans="1:7" hidden="1" x14ac:dyDescent="0.25">
      <c r="A459" s="21">
        <f t="shared" si="11"/>
        <v>0</v>
      </c>
      <c r="B459" s="22" t="s">
        <v>463</v>
      </c>
      <c r="C459" s="23">
        <v>0</v>
      </c>
      <c r="D459" s="23">
        <v>0</v>
      </c>
      <c r="E459" s="23">
        <v>0</v>
      </c>
      <c r="F459" s="23">
        <v>0</v>
      </c>
      <c r="G459" s="24"/>
    </row>
    <row r="460" spans="1:7" hidden="1" x14ac:dyDescent="0.25">
      <c r="A460" s="21">
        <f t="shared" si="11"/>
        <v>0</v>
      </c>
      <c r="B460" s="22" t="s">
        <v>464</v>
      </c>
      <c r="C460" s="23">
        <v>0</v>
      </c>
      <c r="D460" s="23">
        <v>0</v>
      </c>
      <c r="E460" s="23">
        <v>0</v>
      </c>
      <c r="F460" s="23">
        <v>0</v>
      </c>
      <c r="G460" s="24"/>
    </row>
    <row r="461" spans="1:7" hidden="1" x14ac:dyDescent="0.25">
      <c r="A461" s="21">
        <f t="shared" si="11"/>
        <v>0</v>
      </c>
      <c r="B461" s="22" t="s">
        <v>465</v>
      </c>
      <c r="C461" s="23">
        <v>0</v>
      </c>
      <c r="D461" s="23">
        <v>0</v>
      </c>
      <c r="E461" s="23">
        <v>0</v>
      </c>
      <c r="F461" s="23">
        <v>0</v>
      </c>
      <c r="G461" s="24"/>
    </row>
    <row r="462" spans="1:7" x14ac:dyDescent="0.25">
      <c r="A462" s="21">
        <f t="shared" si="11"/>
        <v>1</v>
      </c>
      <c r="B462" s="22" t="s">
        <v>466</v>
      </c>
      <c r="C462" s="23">
        <v>-12568</v>
      </c>
      <c r="D462" s="23">
        <v>-8800</v>
      </c>
      <c r="E462" s="23">
        <v>-12568</v>
      </c>
      <c r="F462" s="23">
        <f>(F443+F444+F447+F448)*31.42%</f>
        <v>-15710.000000000002</v>
      </c>
      <c r="G462" s="24"/>
    </row>
    <row r="463" spans="1:7" hidden="1" x14ac:dyDescent="0.25">
      <c r="A463" s="21">
        <f t="shared" si="11"/>
        <v>0</v>
      </c>
      <c r="B463" s="22" t="s">
        <v>467</v>
      </c>
      <c r="C463" s="23">
        <v>0</v>
      </c>
      <c r="D463" s="23">
        <v>0</v>
      </c>
      <c r="E463" s="23">
        <v>0</v>
      </c>
      <c r="F463" s="23">
        <v>0</v>
      </c>
      <c r="G463" s="24"/>
    </row>
    <row r="464" spans="1:7" hidden="1" x14ac:dyDescent="0.25">
      <c r="A464" s="21">
        <f t="shared" si="11"/>
        <v>0</v>
      </c>
      <c r="B464" s="22" t="s">
        <v>468</v>
      </c>
      <c r="C464" s="23">
        <v>0</v>
      </c>
      <c r="D464" s="23">
        <v>0</v>
      </c>
      <c r="E464" s="23">
        <v>0</v>
      </c>
      <c r="F464" s="23">
        <v>0</v>
      </c>
      <c r="G464" s="24"/>
    </row>
    <row r="465" spans="1:7" hidden="1" x14ac:dyDescent="0.25">
      <c r="A465" s="21">
        <f t="shared" si="11"/>
        <v>0</v>
      </c>
      <c r="B465" s="22" t="s">
        <v>469</v>
      </c>
      <c r="C465" s="23">
        <v>0</v>
      </c>
      <c r="D465" s="23">
        <v>0</v>
      </c>
      <c r="E465" s="23">
        <v>0</v>
      </c>
      <c r="F465" s="23">
        <v>0</v>
      </c>
      <c r="G465" s="24"/>
    </row>
    <row r="466" spans="1:7" hidden="1" x14ac:dyDescent="0.25">
      <c r="A466" s="21">
        <f t="shared" si="11"/>
        <v>0</v>
      </c>
      <c r="B466" s="22" t="s">
        <v>470</v>
      </c>
      <c r="C466" s="23">
        <v>0</v>
      </c>
      <c r="D466" s="23">
        <v>0</v>
      </c>
      <c r="E466" s="23">
        <v>0</v>
      </c>
      <c r="F466" s="23">
        <v>0</v>
      </c>
      <c r="G466" s="24"/>
    </row>
    <row r="467" spans="1:7" hidden="1" x14ac:dyDescent="0.25">
      <c r="A467" s="21">
        <f t="shared" si="11"/>
        <v>0</v>
      </c>
      <c r="B467" s="22" t="s">
        <v>471</v>
      </c>
      <c r="C467" s="23">
        <v>0</v>
      </c>
      <c r="D467" s="23">
        <v>0</v>
      </c>
      <c r="E467" s="23">
        <v>0</v>
      </c>
      <c r="F467" s="23">
        <v>0</v>
      </c>
      <c r="G467" s="24"/>
    </row>
    <row r="468" spans="1:7" hidden="1" x14ac:dyDescent="0.25">
      <c r="A468" s="21">
        <f t="shared" si="11"/>
        <v>0</v>
      </c>
      <c r="B468" s="22" t="s">
        <v>472</v>
      </c>
      <c r="C468" s="23">
        <v>0</v>
      </c>
      <c r="D468" s="23">
        <v>0</v>
      </c>
      <c r="E468" s="23">
        <v>0</v>
      </c>
      <c r="F468" s="23">
        <v>0</v>
      </c>
      <c r="G468" s="24"/>
    </row>
    <row r="469" spans="1:7" hidden="1" x14ac:dyDescent="0.25">
      <c r="A469" s="21">
        <f t="shared" si="11"/>
        <v>0</v>
      </c>
      <c r="B469" s="22" t="s">
        <v>473</v>
      </c>
      <c r="C469" s="23">
        <v>0</v>
      </c>
      <c r="D469" s="23">
        <v>0</v>
      </c>
      <c r="E469" s="23">
        <v>0</v>
      </c>
      <c r="F469" s="23">
        <v>0</v>
      </c>
      <c r="G469" s="24"/>
    </row>
    <row r="470" spans="1:7" hidden="1" x14ac:dyDescent="0.25">
      <c r="A470" s="21">
        <f t="shared" si="11"/>
        <v>0</v>
      </c>
      <c r="B470" s="22" t="s">
        <v>474</v>
      </c>
      <c r="C470" s="23">
        <v>0</v>
      </c>
      <c r="D470" s="23">
        <v>0</v>
      </c>
      <c r="E470" s="23">
        <v>0</v>
      </c>
      <c r="F470" s="23">
        <v>0</v>
      </c>
      <c r="G470" s="24"/>
    </row>
    <row r="471" spans="1:7" hidden="1" x14ac:dyDescent="0.25">
      <c r="A471" s="21">
        <f t="shared" si="11"/>
        <v>0</v>
      </c>
      <c r="B471" s="22" t="s">
        <v>475</v>
      </c>
      <c r="C471" s="23">
        <v>0</v>
      </c>
      <c r="D471" s="23">
        <v>0</v>
      </c>
      <c r="E471" s="23">
        <v>0</v>
      </c>
      <c r="F471" s="23">
        <v>0</v>
      </c>
      <c r="G471" s="24"/>
    </row>
    <row r="472" spans="1:7" hidden="1" x14ac:dyDescent="0.25">
      <c r="A472" s="21">
        <f t="shared" si="11"/>
        <v>0</v>
      </c>
      <c r="B472" s="22" t="s">
        <v>476</v>
      </c>
      <c r="C472" s="23">
        <v>0</v>
      </c>
      <c r="D472" s="23">
        <v>0</v>
      </c>
      <c r="E472" s="23">
        <v>0</v>
      </c>
      <c r="F472" s="23">
        <v>0</v>
      </c>
      <c r="G472" s="24"/>
    </row>
    <row r="473" spans="1:7" hidden="1" x14ac:dyDescent="0.25">
      <c r="A473" s="21">
        <f t="shared" si="11"/>
        <v>0</v>
      </c>
      <c r="B473" s="22" t="s">
        <v>477</v>
      </c>
      <c r="C473" s="23">
        <v>0</v>
      </c>
      <c r="D473" s="23">
        <v>0</v>
      </c>
      <c r="E473" s="23">
        <v>0</v>
      </c>
      <c r="F473" s="23">
        <v>0</v>
      </c>
      <c r="G473" s="24"/>
    </row>
    <row r="474" spans="1:7" hidden="1" x14ac:dyDescent="0.25">
      <c r="A474" s="21">
        <f t="shared" si="11"/>
        <v>0</v>
      </c>
      <c r="B474" s="22" t="s">
        <v>478</v>
      </c>
      <c r="C474" s="23">
        <v>0</v>
      </c>
      <c r="D474" s="23">
        <v>0</v>
      </c>
      <c r="E474" s="23">
        <v>0</v>
      </c>
      <c r="F474" s="23">
        <v>0</v>
      </c>
      <c r="G474" s="24"/>
    </row>
    <row r="475" spans="1:7" hidden="1" x14ac:dyDescent="0.25">
      <c r="A475" s="21">
        <f t="shared" si="11"/>
        <v>0</v>
      </c>
      <c r="B475" s="22" t="s">
        <v>479</v>
      </c>
      <c r="C475" s="23">
        <v>0</v>
      </c>
      <c r="D475" s="23">
        <v>0</v>
      </c>
      <c r="E475" s="23">
        <v>0</v>
      </c>
      <c r="F475" s="23">
        <v>0</v>
      </c>
      <c r="G475" s="24"/>
    </row>
    <row r="476" spans="1:7" hidden="1" x14ac:dyDescent="0.25">
      <c r="A476" s="21">
        <f t="shared" si="11"/>
        <v>0</v>
      </c>
      <c r="B476" s="22" t="s">
        <v>480</v>
      </c>
      <c r="C476" s="23">
        <v>0</v>
      </c>
      <c r="D476" s="23">
        <v>0</v>
      </c>
      <c r="E476" s="23">
        <v>0</v>
      </c>
      <c r="F476" s="23">
        <v>0</v>
      </c>
      <c r="G476" s="24"/>
    </row>
    <row r="477" spans="1:7" hidden="1" x14ac:dyDescent="0.25">
      <c r="A477" s="21">
        <f t="shared" si="11"/>
        <v>0</v>
      </c>
      <c r="B477" s="22" t="s">
        <v>481</v>
      </c>
      <c r="C477" s="23">
        <v>0</v>
      </c>
      <c r="D477" s="23">
        <v>0</v>
      </c>
      <c r="E477" s="23">
        <v>0</v>
      </c>
      <c r="F477" s="23">
        <v>0</v>
      </c>
      <c r="G477" s="24"/>
    </row>
    <row r="478" spans="1:7" hidden="1" x14ac:dyDescent="0.25">
      <c r="A478" s="21">
        <f t="shared" si="11"/>
        <v>0</v>
      </c>
      <c r="B478" s="22" t="s">
        <v>482</v>
      </c>
      <c r="C478" s="23">
        <v>0</v>
      </c>
      <c r="D478" s="23">
        <v>0</v>
      </c>
      <c r="E478" s="23">
        <v>0</v>
      </c>
      <c r="F478" s="23">
        <v>0</v>
      </c>
      <c r="G478" s="24"/>
    </row>
    <row r="479" spans="1:7" x14ac:dyDescent="0.25">
      <c r="A479" s="21">
        <v>1</v>
      </c>
      <c r="B479" s="25" t="s">
        <v>483</v>
      </c>
      <c r="C479" s="26">
        <f>SUBTOTAL(9,C438:C478)</f>
        <v>-52568</v>
      </c>
      <c r="D479" s="26">
        <f t="shared" ref="D479:F479" si="12">SUBTOTAL(9,D438:D478)</f>
        <v>-36800</v>
      </c>
      <c r="E479" s="26">
        <f t="shared" si="12"/>
        <v>-52569</v>
      </c>
      <c r="F479" s="26">
        <f t="shared" si="12"/>
        <v>-65710</v>
      </c>
      <c r="G479" s="26"/>
    </row>
    <row r="480" spans="1:7" x14ac:dyDescent="0.25">
      <c r="A480" s="21">
        <v>1</v>
      </c>
      <c r="B480" s="32" t="s">
        <v>484</v>
      </c>
      <c r="C480" s="33">
        <f>C351+C436+C479</f>
        <v>101528.74600000013</v>
      </c>
      <c r="D480" s="33">
        <f>D351+D436+D479</f>
        <v>-656303</v>
      </c>
      <c r="E480" s="33">
        <f>E351+E436+E479</f>
        <v>362666.95699999994</v>
      </c>
      <c r="F480" s="33">
        <f>ROUND(F351+F436+F479,-2)</f>
        <v>510700</v>
      </c>
      <c r="G480" s="33"/>
    </row>
    <row r="481" spans="1:7" x14ac:dyDescent="0.25">
      <c r="A481" s="21">
        <v>1</v>
      </c>
      <c r="B481" s="27" t="s">
        <v>485</v>
      </c>
      <c r="C481" s="28"/>
      <c r="D481" s="28"/>
      <c r="E481" s="28"/>
      <c r="F481" s="28"/>
      <c r="G481" s="28"/>
    </row>
    <row r="482" spans="1:7" hidden="1" x14ac:dyDescent="0.25">
      <c r="A482" s="21">
        <f t="shared" si="11"/>
        <v>0</v>
      </c>
      <c r="B482" s="22" t="s">
        <v>486</v>
      </c>
      <c r="C482" s="23">
        <v>0</v>
      </c>
      <c r="D482" s="23">
        <v>0</v>
      </c>
      <c r="E482" s="23">
        <v>0</v>
      </c>
      <c r="F482" s="23">
        <v>0</v>
      </c>
      <c r="G482" s="24"/>
    </row>
    <row r="483" spans="1:7" hidden="1" x14ac:dyDescent="0.25">
      <c r="A483" s="21">
        <f t="shared" si="11"/>
        <v>0</v>
      </c>
      <c r="B483" s="22" t="s">
        <v>487</v>
      </c>
      <c r="C483" s="23">
        <v>0</v>
      </c>
      <c r="D483" s="23">
        <v>0</v>
      </c>
      <c r="E483" s="23">
        <v>0</v>
      </c>
      <c r="F483" s="23">
        <v>0</v>
      </c>
      <c r="G483" s="24"/>
    </row>
    <row r="484" spans="1:7" hidden="1" x14ac:dyDescent="0.25">
      <c r="A484" s="21">
        <f t="shared" si="11"/>
        <v>0</v>
      </c>
      <c r="B484" s="22" t="s">
        <v>488</v>
      </c>
      <c r="C484" s="23">
        <v>0</v>
      </c>
      <c r="D484" s="23">
        <v>0</v>
      </c>
      <c r="E484" s="23">
        <v>0</v>
      </c>
      <c r="F484" s="23">
        <v>0</v>
      </c>
      <c r="G484" s="24"/>
    </row>
    <row r="485" spans="1:7" hidden="1" x14ac:dyDescent="0.25">
      <c r="A485" s="21">
        <f t="shared" si="11"/>
        <v>0</v>
      </c>
      <c r="B485" s="22" t="s">
        <v>489</v>
      </c>
      <c r="C485" s="23">
        <v>0</v>
      </c>
      <c r="D485" s="23">
        <v>0</v>
      </c>
      <c r="E485" s="23">
        <v>0</v>
      </c>
      <c r="F485" s="23">
        <v>0</v>
      </c>
      <c r="G485" s="24"/>
    </row>
    <row r="486" spans="1:7" hidden="1" x14ac:dyDescent="0.25">
      <c r="A486" s="21">
        <f t="shared" si="11"/>
        <v>0</v>
      </c>
      <c r="B486" s="22" t="s">
        <v>490</v>
      </c>
      <c r="C486" s="23">
        <v>0</v>
      </c>
      <c r="D486" s="23">
        <v>0</v>
      </c>
      <c r="E486" s="23">
        <v>0</v>
      </c>
      <c r="F486" s="23">
        <v>0</v>
      </c>
      <c r="G486" s="24"/>
    </row>
    <row r="487" spans="1:7" hidden="1" x14ac:dyDescent="0.25">
      <c r="A487" s="21">
        <f t="shared" si="11"/>
        <v>0</v>
      </c>
      <c r="B487" s="22" t="s">
        <v>491</v>
      </c>
      <c r="C487" s="23">
        <v>0</v>
      </c>
      <c r="D487" s="23">
        <v>0</v>
      </c>
      <c r="E487" s="23">
        <v>0</v>
      </c>
      <c r="F487" s="23">
        <v>0</v>
      </c>
      <c r="G487" s="24"/>
    </row>
    <row r="488" spans="1:7" hidden="1" x14ac:dyDescent="0.25">
      <c r="A488" s="21">
        <f t="shared" si="11"/>
        <v>0</v>
      </c>
      <c r="B488" s="22" t="s">
        <v>492</v>
      </c>
      <c r="C488" s="23">
        <v>0</v>
      </c>
      <c r="D488" s="23">
        <v>0</v>
      </c>
      <c r="E488" s="23">
        <v>0</v>
      </c>
      <c r="F488" s="23">
        <v>0</v>
      </c>
      <c r="G488" s="24"/>
    </row>
    <row r="489" spans="1:7" hidden="1" x14ac:dyDescent="0.25">
      <c r="A489" s="21">
        <f t="shared" si="11"/>
        <v>0</v>
      </c>
      <c r="B489" s="22" t="s">
        <v>493</v>
      </c>
      <c r="C489" s="23">
        <v>0</v>
      </c>
      <c r="D489" s="23">
        <v>0</v>
      </c>
      <c r="E489" s="23">
        <v>0</v>
      </c>
      <c r="F489" s="23">
        <v>0</v>
      </c>
      <c r="G489" s="24"/>
    </row>
    <row r="490" spans="1:7" hidden="1" x14ac:dyDescent="0.25">
      <c r="A490" s="21">
        <f t="shared" si="11"/>
        <v>0</v>
      </c>
      <c r="B490" s="22" t="s">
        <v>494</v>
      </c>
      <c r="C490" s="23">
        <v>0</v>
      </c>
      <c r="D490" s="23">
        <v>0</v>
      </c>
      <c r="E490" s="23">
        <v>0</v>
      </c>
      <c r="F490" s="23">
        <v>0</v>
      </c>
      <c r="G490" s="24"/>
    </row>
    <row r="491" spans="1:7" hidden="1" x14ac:dyDescent="0.25">
      <c r="A491" s="21">
        <f t="shared" si="11"/>
        <v>0</v>
      </c>
      <c r="B491" s="22" t="s">
        <v>495</v>
      </c>
      <c r="C491" s="23">
        <v>0</v>
      </c>
      <c r="D491" s="23">
        <v>0</v>
      </c>
      <c r="E491" s="23">
        <v>0</v>
      </c>
      <c r="F491" s="23">
        <v>0</v>
      </c>
      <c r="G491" s="24"/>
    </row>
    <row r="492" spans="1:7" hidden="1" x14ac:dyDescent="0.25">
      <c r="A492" s="21">
        <f t="shared" si="11"/>
        <v>0</v>
      </c>
      <c r="B492" s="22" t="s">
        <v>496</v>
      </c>
      <c r="C492" s="23">
        <v>0</v>
      </c>
      <c r="D492" s="23">
        <v>0</v>
      </c>
      <c r="E492" s="23">
        <v>0</v>
      </c>
      <c r="F492" s="23">
        <v>0</v>
      </c>
      <c r="G492" s="24"/>
    </row>
    <row r="493" spans="1:7" hidden="1" x14ac:dyDescent="0.25">
      <c r="A493" s="21">
        <f t="shared" si="11"/>
        <v>0</v>
      </c>
      <c r="B493" s="22" t="s">
        <v>497</v>
      </c>
      <c r="C493" s="23">
        <v>0</v>
      </c>
      <c r="D493" s="23">
        <v>0</v>
      </c>
      <c r="E493" s="23">
        <v>0</v>
      </c>
      <c r="F493" s="23">
        <v>0</v>
      </c>
      <c r="G493" s="24"/>
    </row>
    <row r="494" spans="1:7" hidden="1" x14ac:dyDescent="0.25">
      <c r="A494" s="21">
        <f t="shared" si="11"/>
        <v>0</v>
      </c>
      <c r="B494" s="22" t="s">
        <v>498</v>
      </c>
      <c r="C494" s="23">
        <v>0</v>
      </c>
      <c r="D494" s="23">
        <v>0</v>
      </c>
      <c r="E494" s="23">
        <v>0</v>
      </c>
      <c r="F494" s="23">
        <v>0</v>
      </c>
      <c r="G494" s="24"/>
    </row>
    <row r="495" spans="1:7" x14ac:dyDescent="0.25">
      <c r="A495" s="21">
        <f t="shared" si="11"/>
        <v>1</v>
      </c>
      <c r="B495" s="22" t="s">
        <v>499</v>
      </c>
      <c r="C495" s="23">
        <v>-197763</v>
      </c>
      <c r="D495" s="23">
        <v>-197800</v>
      </c>
      <c r="E495" s="23">
        <v>-131864</v>
      </c>
      <c r="F495" s="23">
        <v>-197800</v>
      </c>
      <c r="G495" s="24"/>
    </row>
    <row r="496" spans="1:7" hidden="1" x14ac:dyDescent="0.25">
      <c r="A496" s="21">
        <f t="shared" si="11"/>
        <v>0</v>
      </c>
      <c r="B496" s="22" t="s">
        <v>500</v>
      </c>
      <c r="C496" s="23">
        <v>0</v>
      </c>
      <c r="D496" s="23">
        <v>0</v>
      </c>
      <c r="E496" s="23">
        <v>0</v>
      </c>
      <c r="F496" s="23">
        <v>0</v>
      </c>
      <c r="G496" s="24"/>
    </row>
    <row r="497" spans="1:7" x14ac:dyDescent="0.25">
      <c r="A497" s="21">
        <f t="shared" si="11"/>
        <v>1</v>
      </c>
      <c r="B497" s="22" t="s">
        <v>501</v>
      </c>
      <c r="C497" s="23">
        <v>-182934</v>
      </c>
      <c r="D497" s="23">
        <v>-182940</v>
      </c>
      <c r="E497" s="23">
        <v>-121960</v>
      </c>
      <c r="F497" s="23">
        <v>-182900</v>
      </c>
      <c r="G497" s="24"/>
    </row>
    <row r="498" spans="1:7" hidden="1" x14ac:dyDescent="0.25">
      <c r="A498" s="21">
        <f t="shared" si="11"/>
        <v>0</v>
      </c>
      <c r="B498" s="22" t="s">
        <v>502</v>
      </c>
      <c r="C498" s="23">
        <v>0</v>
      </c>
      <c r="D498" s="23">
        <v>0</v>
      </c>
      <c r="E498" s="23">
        <v>0</v>
      </c>
      <c r="F498" s="23">
        <v>0</v>
      </c>
      <c r="G498" s="24"/>
    </row>
    <row r="499" spans="1:7" hidden="1" x14ac:dyDescent="0.25">
      <c r="A499" s="21">
        <f t="shared" si="11"/>
        <v>0</v>
      </c>
      <c r="B499" s="22" t="s">
        <v>503</v>
      </c>
      <c r="C499" s="23">
        <v>0</v>
      </c>
      <c r="D499" s="23">
        <v>0</v>
      </c>
      <c r="E499" s="23">
        <v>0</v>
      </c>
      <c r="F499" s="23">
        <v>0</v>
      </c>
      <c r="G499" s="24"/>
    </row>
    <row r="500" spans="1:7" hidden="1" x14ac:dyDescent="0.25">
      <c r="A500" s="21">
        <f t="shared" si="11"/>
        <v>0</v>
      </c>
      <c r="B500" s="22" t="s">
        <v>504</v>
      </c>
      <c r="C500" s="23">
        <v>0</v>
      </c>
      <c r="D500" s="23">
        <v>0</v>
      </c>
      <c r="E500" s="23">
        <v>0</v>
      </c>
      <c r="F500" s="23">
        <v>0</v>
      </c>
      <c r="G500" s="24"/>
    </row>
    <row r="501" spans="1:7" hidden="1" x14ac:dyDescent="0.25">
      <c r="A501" s="21">
        <f t="shared" si="11"/>
        <v>0</v>
      </c>
      <c r="B501" s="22" t="s">
        <v>505</v>
      </c>
      <c r="C501" s="23">
        <v>0</v>
      </c>
      <c r="D501" s="23">
        <v>0</v>
      </c>
      <c r="E501" s="23">
        <v>0</v>
      </c>
      <c r="F501" s="23">
        <v>0</v>
      </c>
      <c r="G501" s="24"/>
    </row>
    <row r="502" spans="1:7" x14ac:dyDescent="0.25">
      <c r="A502" s="21">
        <f t="shared" si="11"/>
        <v>1</v>
      </c>
      <c r="B502" s="22" t="s">
        <v>506</v>
      </c>
      <c r="C502" s="23">
        <v>-8808</v>
      </c>
      <c r="D502" s="23">
        <v>0</v>
      </c>
      <c r="E502" s="23">
        <v>0</v>
      </c>
      <c r="F502" s="23">
        <v>0</v>
      </c>
      <c r="G502" s="24"/>
    </row>
    <row r="503" spans="1:7" hidden="1" x14ac:dyDescent="0.25">
      <c r="A503" s="21">
        <f t="shared" si="11"/>
        <v>0</v>
      </c>
      <c r="B503" s="22" t="s">
        <v>507</v>
      </c>
      <c r="C503" s="23">
        <v>0</v>
      </c>
      <c r="D503" s="23">
        <v>0</v>
      </c>
      <c r="E503" s="23">
        <v>0</v>
      </c>
      <c r="F503" s="23">
        <v>0</v>
      </c>
      <c r="G503" s="24"/>
    </row>
    <row r="504" spans="1:7" x14ac:dyDescent="0.25">
      <c r="A504" s="21">
        <f t="shared" ref="A504:A565" si="13">IF(SUM(C504:F504)=0,0,1)</f>
        <v>1</v>
      </c>
      <c r="B504" s="22" t="s">
        <v>508</v>
      </c>
      <c r="C504" s="23">
        <v>-6867</v>
      </c>
      <c r="D504" s="23">
        <v>-15674</v>
      </c>
      <c r="E504" s="23">
        <v>-10448</v>
      </c>
      <c r="F504" s="23">
        <v>-6900</v>
      </c>
      <c r="G504" s="24"/>
    </row>
    <row r="505" spans="1:7" x14ac:dyDescent="0.25">
      <c r="A505" s="21">
        <f t="shared" si="13"/>
        <v>1</v>
      </c>
      <c r="B505" s="22" t="s">
        <v>509</v>
      </c>
      <c r="C505" s="23">
        <v>-39264</v>
      </c>
      <c r="D505" s="23">
        <v>-39300</v>
      </c>
      <c r="E505" s="23">
        <v>-26200</v>
      </c>
      <c r="F505" s="23">
        <v>-39300</v>
      </c>
      <c r="G505" s="24"/>
    </row>
    <row r="506" spans="1:7" hidden="1" x14ac:dyDescent="0.25">
      <c r="A506" s="21">
        <f t="shared" si="13"/>
        <v>0</v>
      </c>
      <c r="B506" s="22" t="s">
        <v>510</v>
      </c>
      <c r="C506" s="23">
        <v>0</v>
      </c>
      <c r="D506" s="23">
        <v>0</v>
      </c>
      <c r="E506" s="23">
        <v>0</v>
      </c>
      <c r="F506" s="23">
        <v>0</v>
      </c>
      <c r="G506" s="24"/>
    </row>
    <row r="507" spans="1:7" hidden="1" x14ac:dyDescent="0.25">
      <c r="A507" s="21">
        <f t="shared" si="13"/>
        <v>0</v>
      </c>
      <c r="B507" s="22" t="s">
        <v>511</v>
      </c>
      <c r="C507" s="23">
        <v>0</v>
      </c>
      <c r="D507" s="23">
        <v>0</v>
      </c>
      <c r="E507" s="23">
        <v>0</v>
      </c>
      <c r="F507" s="23">
        <v>0</v>
      </c>
      <c r="G507" s="24"/>
    </row>
    <row r="508" spans="1:7" x14ac:dyDescent="0.25">
      <c r="A508" s="21">
        <v>1</v>
      </c>
      <c r="B508" s="25" t="s">
        <v>512</v>
      </c>
      <c r="C508" s="26">
        <f>SUBTOTAL(9,C482:C507)</f>
        <v>-435636</v>
      </c>
      <c r="D508" s="26">
        <f t="shared" ref="D508:F508" si="14">SUBTOTAL(9,D482:D507)</f>
        <v>-435714</v>
      </c>
      <c r="E508" s="26">
        <f t="shared" si="14"/>
        <v>-290472</v>
      </c>
      <c r="F508" s="26">
        <f t="shared" si="14"/>
        <v>-426900</v>
      </c>
      <c r="G508" s="26"/>
    </row>
    <row r="509" spans="1:7" x14ac:dyDescent="0.25">
      <c r="A509" s="21">
        <v>1</v>
      </c>
      <c r="B509" s="32" t="s">
        <v>513</v>
      </c>
      <c r="C509" s="34">
        <f>C480+C508</f>
        <v>-334107.25399999984</v>
      </c>
      <c r="D509" s="34">
        <f>D480+D508</f>
        <v>-1092017</v>
      </c>
      <c r="E509" s="34">
        <f>E480+E508</f>
        <v>72194.956999999937</v>
      </c>
      <c r="F509" s="34">
        <f>ROUND(F480+F508,-2)</f>
        <v>83800</v>
      </c>
      <c r="G509" s="35"/>
    </row>
    <row r="510" spans="1:7" x14ac:dyDescent="0.25">
      <c r="A510" s="21">
        <v>1</v>
      </c>
      <c r="B510" s="27" t="s">
        <v>514</v>
      </c>
      <c r="C510" s="28"/>
      <c r="D510" s="28"/>
      <c r="E510" s="28"/>
      <c r="F510" s="28"/>
      <c r="G510" s="28"/>
    </row>
    <row r="511" spans="1:7" x14ac:dyDescent="0.25">
      <c r="A511" s="21">
        <v>1</v>
      </c>
      <c r="B511" s="27" t="s">
        <v>515</v>
      </c>
      <c r="C511" s="28"/>
      <c r="D511" s="28"/>
      <c r="E511" s="28"/>
      <c r="F511" s="28"/>
      <c r="G511" s="28"/>
    </row>
    <row r="512" spans="1:7" hidden="1" x14ac:dyDescent="0.25">
      <c r="A512" s="21">
        <f t="shared" si="13"/>
        <v>0</v>
      </c>
      <c r="B512" s="22" t="s">
        <v>516</v>
      </c>
      <c r="C512" s="23">
        <v>0</v>
      </c>
      <c r="D512" s="23">
        <v>0</v>
      </c>
      <c r="E512" s="23">
        <v>0</v>
      </c>
      <c r="F512" s="23">
        <v>0</v>
      </c>
      <c r="G512" s="24"/>
    </row>
    <row r="513" spans="1:7" hidden="1" x14ac:dyDescent="0.25">
      <c r="A513" s="21">
        <f t="shared" si="13"/>
        <v>0</v>
      </c>
      <c r="B513" s="22" t="s">
        <v>517</v>
      </c>
      <c r="C513" s="23">
        <v>0</v>
      </c>
      <c r="D513" s="23">
        <v>0</v>
      </c>
      <c r="E513" s="23">
        <v>0</v>
      </c>
      <c r="F513" s="23">
        <v>0</v>
      </c>
      <c r="G513" s="24"/>
    </row>
    <row r="514" spans="1:7" hidden="1" x14ac:dyDescent="0.25">
      <c r="A514" s="21">
        <f t="shared" si="13"/>
        <v>0</v>
      </c>
      <c r="B514" s="22" t="s">
        <v>518</v>
      </c>
      <c r="C514" s="23">
        <v>0</v>
      </c>
      <c r="D514" s="23">
        <v>0</v>
      </c>
      <c r="E514" s="23">
        <v>0</v>
      </c>
      <c r="F514" s="23">
        <v>0</v>
      </c>
      <c r="G514" s="24"/>
    </row>
    <row r="515" spans="1:7" hidden="1" x14ac:dyDescent="0.25">
      <c r="A515" s="21">
        <f t="shared" si="13"/>
        <v>0</v>
      </c>
      <c r="B515" s="22" t="s">
        <v>519</v>
      </c>
      <c r="C515" s="23">
        <v>0</v>
      </c>
      <c r="D515" s="23">
        <v>0</v>
      </c>
      <c r="E515" s="23">
        <v>0</v>
      </c>
      <c r="F515" s="23">
        <v>0</v>
      </c>
      <c r="G515" s="24"/>
    </row>
    <row r="516" spans="1:7" hidden="1" x14ac:dyDescent="0.25">
      <c r="A516" s="21">
        <f t="shared" si="13"/>
        <v>0</v>
      </c>
      <c r="B516" s="22" t="s">
        <v>520</v>
      </c>
      <c r="C516" s="23">
        <v>0</v>
      </c>
      <c r="D516" s="23">
        <v>0</v>
      </c>
      <c r="E516" s="23">
        <v>0</v>
      </c>
      <c r="F516" s="23">
        <v>0</v>
      </c>
      <c r="G516" s="24"/>
    </row>
    <row r="517" spans="1:7" hidden="1" x14ac:dyDescent="0.25">
      <c r="A517" s="21">
        <f t="shared" si="13"/>
        <v>0</v>
      </c>
      <c r="B517" s="22" t="s">
        <v>521</v>
      </c>
      <c r="C517" s="23">
        <v>0</v>
      </c>
      <c r="D517" s="23">
        <v>0</v>
      </c>
      <c r="E517" s="23">
        <v>0</v>
      </c>
      <c r="F517" s="23">
        <v>0</v>
      </c>
      <c r="G517" s="24"/>
    </row>
    <row r="518" spans="1:7" hidden="1" x14ac:dyDescent="0.25">
      <c r="A518" s="21">
        <f t="shared" si="13"/>
        <v>0</v>
      </c>
      <c r="B518" s="22" t="s">
        <v>522</v>
      </c>
      <c r="C518" s="23">
        <v>0</v>
      </c>
      <c r="D518" s="23">
        <v>0</v>
      </c>
      <c r="E518" s="23">
        <v>0</v>
      </c>
      <c r="F518" s="23">
        <v>0</v>
      </c>
      <c r="G518" s="24"/>
    </row>
    <row r="519" spans="1:7" hidden="1" x14ac:dyDescent="0.25">
      <c r="A519" s="21">
        <f t="shared" si="13"/>
        <v>0</v>
      </c>
      <c r="B519" s="22" t="s">
        <v>523</v>
      </c>
      <c r="C519" s="23">
        <v>0</v>
      </c>
      <c r="D519" s="23">
        <v>0</v>
      </c>
      <c r="E519" s="23">
        <v>0</v>
      </c>
      <c r="F519" s="23">
        <v>0</v>
      </c>
      <c r="G519" s="24"/>
    </row>
    <row r="520" spans="1:7" hidden="1" x14ac:dyDescent="0.25">
      <c r="A520" s="21">
        <f t="shared" si="13"/>
        <v>0</v>
      </c>
      <c r="B520" s="22" t="s">
        <v>524</v>
      </c>
      <c r="C520" s="23">
        <v>0</v>
      </c>
      <c r="D520" s="23">
        <v>0</v>
      </c>
      <c r="E520" s="23">
        <v>0</v>
      </c>
      <c r="F520" s="23">
        <v>0</v>
      </c>
      <c r="G520" s="24"/>
    </row>
    <row r="521" spans="1:7" hidden="1" x14ac:dyDescent="0.25">
      <c r="A521" s="21">
        <f t="shared" si="13"/>
        <v>0</v>
      </c>
      <c r="B521" s="22" t="s">
        <v>525</v>
      </c>
      <c r="C521" s="23">
        <v>0</v>
      </c>
      <c r="D521" s="23">
        <v>0</v>
      </c>
      <c r="E521" s="23">
        <v>0</v>
      </c>
      <c r="F521" s="23">
        <v>0</v>
      </c>
      <c r="G521" s="24"/>
    </row>
    <row r="522" spans="1:7" hidden="1" x14ac:dyDescent="0.25">
      <c r="A522" s="21">
        <f t="shared" si="13"/>
        <v>0</v>
      </c>
      <c r="B522" s="22" t="s">
        <v>526</v>
      </c>
      <c r="C522" s="23">
        <v>0</v>
      </c>
      <c r="D522" s="23">
        <v>0</v>
      </c>
      <c r="E522" s="23">
        <v>0</v>
      </c>
      <c r="F522" s="23">
        <v>0</v>
      </c>
      <c r="G522" s="24"/>
    </row>
    <row r="523" spans="1:7" hidden="1" x14ac:dyDescent="0.25">
      <c r="A523" s="21">
        <f t="shared" si="13"/>
        <v>0</v>
      </c>
      <c r="B523" s="22" t="s">
        <v>527</v>
      </c>
      <c r="C523" s="23">
        <v>0</v>
      </c>
      <c r="D523" s="23">
        <v>0</v>
      </c>
      <c r="E523" s="23">
        <v>0</v>
      </c>
      <c r="F523" s="23">
        <v>0</v>
      </c>
      <c r="G523" s="24"/>
    </row>
    <row r="524" spans="1:7" x14ac:dyDescent="0.25">
      <c r="A524" s="21">
        <f t="shared" si="13"/>
        <v>1</v>
      </c>
      <c r="B524" s="22" t="s">
        <v>528</v>
      </c>
      <c r="C524" s="23">
        <v>176.22900000000001</v>
      </c>
      <c r="D524" s="23">
        <v>0</v>
      </c>
      <c r="E524" s="23">
        <v>0</v>
      </c>
      <c r="F524" s="23">
        <v>0</v>
      </c>
      <c r="G524" s="24"/>
    </row>
    <row r="525" spans="1:7" hidden="1" x14ac:dyDescent="0.25">
      <c r="A525" s="21">
        <f t="shared" si="13"/>
        <v>0</v>
      </c>
      <c r="B525" s="22" t="s">
        <v>529</v>
      </c>
      <c r="C525" s="23">
        <v>0</v>
      </c>
      <c r="D525" s="23">
        <v>0</v>
      </c>
      <c r="E525" s="23">
        <v>0</v>
      </c>
      <c r="F525" s="23">
        <v>0</v>
      </c>
      <c r="G525" s="24"/>
    </row>
    <row r="526" spans="1:7" hidden="1" x14ac:dyDescent="0.25">
      <c r="A526" s="21">
        <f t="shared" si="13"/>
        <v>0</v>
      </c>
      <c r="B526" s="22" t="s">
        <v>530</v>
      </c>
      <c r="C526" s="23">
        <v>0</v>
      </c>
      <c r="D526" s="23">
        <v>0</v>
      </c>
      <c r="E526" s="23">
        <v>0</v>
      </c>
      <c r="F526" s="23">
        <v>0</v>
      </c>
      <c r="G526" s="24"/>
    </row>
    <row r="527" spans="1:7" x14ac:dyDescent="0.25">
      <c r="A527" s="21">
        <f t="shared" si="13"/>
        <v>1</v>
      </c>
      <c r="B527" s="22" t="s">
        <v>531</v>
      </c>
      <c r="C527" s="23">
        <v>1</v>
      </c>
      <c r="D527" s="23">
        <v>0</v>
      </c>
      <c r="E527" s="23">
        <v>0</v>
      </c>
      <c r="F527" s="23">
        <v>0</v>
      </c>
      <c r="G527" s="24"/>
    </row>
    <row r="528" spans="1:7" hidden="1" x14ac:dyDescent="0.25">
      <c r="A528" s="21">
        <f t="shared" si="13"/>
        <v>0</v>
      </c>
      <c r="B528" s="22" t="s">
        <v>532</v>
      </c>
      <c r="C528" s="23">
        <v>0</v>
      </c>
      <c r="D528" s="23">
        <v>0</v>
      </c>
      <c r="E528" s="23">
        <v>0</v>
      </c>
      <c r="F528" s="23">
        <v>0</v>
      </c>
      <c r="G528" s="24"/>
    </row>
    <row r="529" spans="1:7" hidden="1" x14ac:dyDescent="0.25">
      <c r="A529" s="21">
        <f t="shared" si="13"/>
        <v>0</v>
      </c>
      <c r="B529" s="22" t="s">
        <v>533</v>
      </c>
      <c r="C529" s="23">
        <v>0</v>
      </c>
      <c r="D529" s="23">
        <v>0</v>
      </c>
      <c r="E529" s="23">
        <v>0</v>
      </c>
      <c r="F529" s="23">
        <v>0</v>
      </c>
      <c r="G529" s="24"/>
    </row>
    <row r="530" spans="1:7" hidden="1" x14ac:dyDescent="0.25">
      <c r="A530" s="21">
        <f t="shared" si="13"/>
        <v>0</v>
      </c>
      <c r="B530" s="22" t="s">
        <v>534</v>
      </c>
      <c r="C530" s="23">
        <v>0</v>
      </c>
      <c r="D530" s="23">
        <v>0</v>
      </c>
      <c r="E530" s="23">
        <v>0</v>
      </c>
      <c r="F530" s="23">
        <v>0</v>
      </c>
      <c r="G530" s="24"/>
    </row>
    <row r="531" spans="1:7" hidden="1" x14ac:dyDescent="0.25">
      <c r="A531" s="21">
        <f t="shared" si="13"/>
        <v>0</v>
      </c>
      <c r="B531" s="22" t="s">
        <v>535</v>
      </c>
      <c r="C531" s="23">
        <v>0</v>
      </c>
      <c r="D531" s="23">
        <v>0</v>
      </c>
      <c r="E531" s="23">
        <v>0</v>
      </c>
      <c r="F531" s="23">
        <v>0</v>
      </c>
      <c r="G531" s="24"/>
    </row>
    <row r="532" spans="1:7" hidden="1" x14ac:dyDescent="0.25">
      <c r="A532" s="21">
        <f t="shared" si="13"/>
        <v>0</v>
      </c>
      <c r="B532" s="22" t="s">
        <v>536</v>
      </c>
      <c r="C532" s="23">
        <v>0</v>
      </c>
      <c r="D532" s="23">
        <v>0</v>
      </c>
      <c r="E532" s="23">
        <v>0</v>
      </c>
      <c r="F532" s="23">
        <v>0</v>
      </c>
      <c r="G532" s="24"/>
    </row>
    <row r="533" spans="1:7" hidden="1" x14ac:dyDescent="0.25">
      <c r="A533" s="21">
        <f t="shared" si="13"/>
        <v>0</v>
      </c>
      <c r="B533" s="22" t="s">
        <v>537</v>
      </c>
      <c r="C533" s="23">
        <v>0</v>
      </c>
      <c r="D533" s="23">
        <v>0</v>
      </c>
      <c r="E533" s="23">
        <v>0</v>
      </c>
      <c r="F533" s="23">
        <v>0</v>
      </c>
      <c r="G533" s="24"/>
    </row>
    <row r="534" spans="1:7" hidden="1" x14ac:dyDescent="0.25">
      <c r="A534" s="21">
        <f t="shared" si="13"/>
        <v>0</v>
      </c>
      <c r="B534" s="22" t="s">
        <v>538</v>
      </c>
      <c r="C534" s="23">
        <v>0</v>
      </c>
      <c r="D534" s="23">
        <v>0</v>
      </c>
      <c r="E534" s="23">
        <v>0</v>
      </c>
      <c r="F534" s="23">
        <v>0</v>
      </c>
      <c r="G534" s="24"/>
    </row>
    <row r="535" spans="1:7" hidden="1" x14ac:dyDescent="0.25">
      <c r="A535" s="21">
        <f t="shared" si="13"/>
        <v>0</v>
      </c>
      <c r="B535" s="22" t="s">
        <v>539</v>
      </c>
      <c r="C535" s="23">
        <v>0</v>
      </c>
      <c r="D535" s="23">
        <v>0</v>
      </c>
      <c r="E535" s="23">
        <v>0</v>
      </c>
      <c r="F535" s="23">
        <v>0</v>
      </c>
      <c r="G535" s="24"/>
    </row>
    <row r="536" spans="1:7" x14ac:dyDescent="0.25">
      <c r="A536" s="21">
        <v>1</v>
      </c>
      <c r="B536" s="25" t="s">
        <v>540</v>
      </c>
      <c r="C536" s="26">
        <f>SUBTOTAL(9,C512:C535)</f>
        <v>177.22900000000001</v>
      </c>
      <c r="D536" s="26">
        <f t="shared" ref="D536:F536" si="15">SUBTOTAL(9,D512:D535)</f>
        <v>0</v>
      </c>
      <c r="E536" s="26">
        <f t="shared" si="15"/>
        <v>0</v>
      </c>
      <c r="F536" s="26">
        <f t="shared" si="15"/>
        <v>0</v>
      </c>
      <c r="G536" s="26"/>
    </row>
    <row r="537" spans="1:7" x14ac:dyDescent="0.25">
      <c r="A537" s="21">
        <v>1</v>
      </c>
      <c r="B537" s="27" t="s">
        <v>541</v>
      </c>
      <c r="C537" s="28"/>
      <c r="D537" s="28"/>
      <c r="E537" s="28"/>
      <c r="F537" s="28"/>
      <c r="G537" s="28"/>
    </row>
    <row r="538" spans="1:7" hidden="1" x14ac:dyDescent="0.25">
      <c r="A538" s="21">
        <f t="shared" si="13"/>
        <v>0</v>
      </c>
      <c r="B538" s="22" t="s">
        <v>542</v>
      </c>
      <c r="C538" s="23">
        <v>0</v>
      </c>
      <c r="D538" s="23">
        <v>0</v>
      </c>
      <c r="E538" s="23">
        <v>0</v>
      </c>
      <c r="F538" s="23">
        <v>0</v>
      </c>
      <c r="G538" s="24"/>
    </row>
    <row r="539" spans="1:7" hidden="1" x14ac:dyDescent="0.25">
      <c r="A539" s="21">
        <f t="shared" si="13"/>
        <v>0</v>
      </c>
      <c r="B539" s="22" t="s">
        <v>543</v>
      </c>
      <c r="C539" s="23">
        <v>0</v>
      </c>
      <c r="D539" s="23">
        <v>0</v>
      </c>
      <c r="E539" s="23">
        <v>0</v>
      </c>
      <c r="F539" s="23">
        <v>0</v>
      </c>
      <c r="G539" s="24"/>
    </row>
    <row r="540" spans="1:7" x14ac:dyDescent="0.25">
      <c r="A540" s="21">
        <v>1</v>
      </c>
      <c r="B540" s="22" t="s">
        <v>544</v>
      </c>
      <c r="C540" s="23">
        <v>-172920</v>
      </c>
      <c r="D540" s="23">
        <v>-164955</v>
      </c>
      <c r="E540" s="23">
        <v>-51931</v>
      </c>
      <c r="F540" s="23">
        <v>-79400</v>
      </c>
      <c r="G540" s="24" t="s">
        <v>545</v>
      </c>
    </row>
    <row r="541" spans="1:7" hidden="1" x14ac:dyDescent="0.25">
      <c r="A541" s="21">
        <f t="shared" si="13"/>
        <v>0</v>
      </c>
      <c r="B541" s="22" t="s">
        <v>546</v>
      </c>
      <c r="C541" s="23">
        <v>0</v>
      </c>
      <c r="D541" s="23">
        <v>0</v>
      </c>
      <c r="E541" s="23">
        <v>0</v>
      </c>
      <c r="F541" s="23">
        <v>0</v>
      </c>
      <c r="G541" s="24"/>
    </row>
    <row r="542" spans="1:7" hidden="1" x14ac:dyDescent="0.25">
      <c r="A542" s="21">
        <f t="shared" si="13"/>
        <v>0</v>
      </c>
      <c r="B542" s="22" t="s">
        <v>547</v>
      </c>
      <c r="C542" s="23">
        <v>0</v>
      </c>
      <c r="D542" s="23">
        <v>0</v>
      </c>
      <c r="E542" s="23">
        <v>0</v>
      </c>
      <c r="F542" s="23">
        <v>0</v>
      </c>
      <c r="G542" s="24"/>
    </row>
    <row r="543" spans="1:7" hidden="1" x14ac:dyDescent="0.25">
      <c r="A543" s="21">
        <f t="shared" si="13"/>
        <v>0</v>
      </c>
      <c r="B543" s="22" t="s">
        <v>548</v>
      </c>
      <c r="C543" s="23">
        <v>0</v>
      </c>
      <c r="D543" s="23">
        <v>0</v>
      </c>
      <c r="E543" s="23">
        <v>0</v>
      </c>
      <c r="F543" s="23">
        <v>0</v>
      </c>
      <c r="G543" s="24"/>
    </row>
    <row r="544" spans="1:7" hidden="1" x14ac:dyDescent="0.25">
      <c r="A544" s="21">
        <f t="shared" si="13"/>
        <v>0</v>
      </c>
      <c r="B544" s="22" t="s">
        <v>549</v>
      </c>
      <c r="C544" s="23">
        <v>0</v>
      </c>
      <c r="D544" s="23">
        <v>0</v>
      </c>
      <c r="E544" s="23">
        <v>0</v>
      </c>
      <c r="F544" s="23">
        <v>0</v>
      </c>
      <c r="G544" s="24"/>
    </row>
    <row r="545" spans="1:7" x14ac:dyDescent="0.25">
      <c r="A545" s="21">
        <f t="shared" si="13"/>
        <v>1</v>
      </c>
      <c r="B545" s="22" t="s">
        <v>550</v>
      </c>
      <c r="C545" s="23">
        <v>-435</v>
      </c>
      <c r="D545" s="23">
        <v>0</v>
      </c>
      <c r="E545" s="23">
        <v>0</v>
      </c>
      <c r="F545" s="23">
        <v>0</v>
      </c>
      <c r="G545" s="24"/>
    </row>
    <row r="546" spans="1:7" hidden="1" x14ac:dyDescent="0.25">
      <c r="A546" s="21">
        <f t="shared" si="13"/>
        <v>0</v>
      </c>
      <c r="B546" s="22" t="s">
        <v>551</v>
      </c>
      <c r="C546" s="23">
        <v>0</v>
      </c>
      <c r="D546" s="23">
        <v>0</v>
      </c>
      <c r="E546" s="23">
        <v>0</v>
      </c>
      <c r="F546" s="23">
        <v>0</v>
      </c>
      <c r="G546" s="24"/>
    </row>
    <row r="547" spans="1:7" hidden="1" x14ac:dyDescent="0.25">
      <c r="A547" s="21">
        <f t="shared" si="13"/>
        <v>0</v>
      </c>
      <c r="B547" s="22" t="s">
        <v>552</v>
      </c>
      <c r="C547" s="23">
        <v>0</v>
      </c>
      <c r="D547" s="23">
        <v>0</v>
      </c>
      <c r="E547" s="23">
        <v>0</v>
      </c>
      <c r="F547" s="23">
        <v>0</v>
      </c>
      <c r="G547" s="24"/>
    </row>
    <row r="548" spans="1:7" hidden="1" x14ac:dyDescent="0.25">
      <c r="A548" s="21">
        <f t="shared" si="13"/>
        <v>0</v>
      </c>
      <c r="B548" s="22" t="s">
        <v>553</v>
      </c>
      <c r="C548" s="23">
        <v>0</v>
      </c>
      <c r="D548" s="23">
        <v>0</v>
      </c>
      <c r="E548" s="23">
        <v>0</v>
      </c>
      <c r="F548" s="23">
        <v>0</v>
      </c>
      <c r="G548" s="24"/>
    </row>
    <row r="549" spans="1:7" x14ac:dyDescent="0.25">
      <c r="A549" s="21">
        <f t="shared" si="13"/>
        <v>1</v>
      </c>
      <c r="B549" s="22" t="s">
        <v>554</v>
      </c>
      <c r="C549" s="23">
        <v>-425</v>
      </c>
      <c r="D549" s="23">
        <v>0</v>
      </c>
      <c r="E549" s="23">
        <v>-120</v>
      </c>
      <c r="F549" s="23">
        <v>0</v>
      </c>
      <c r="G549" s="24"/>
    </row>
    <row r="550" spans="1:7" hidden="1" x14ac:dyDescent="0.25">
      <c r="A550" s="21">
        <f t="shared" si="13"/>
        <v>0</v>
      </c>
      <c r="B550" s="22" t="s">
        <v>555</v>
      </c>
      <c r="C550" s="23">
        <v>0</v>
      </c>
      <c r="D550" s="23">
        <v>0</v>
      </c>
      <c r="E550" s="23">
        <v>0</v>
      </c>
      <c r="F550" s="23">
        <v>0</v>
      </c>
      <c r="G550" s="24"/>
    </row>
    <row r="551" spans="1:7" hidden="1" x14ac:dyDescent="0.25">
      <c r="A551" s="21">
        <f t="shared" si="13"/>
        <v>0</v>
      </c>
      <c r="B551" s="22" t="s">
        <v>556</v>
      </c>
      <c r="C551" s="23">
        <v>0</v>
      </c>
      <c r="D551" s="23">
        <v>0</v>
      </c>
      <c r="E551" s="23">
        <v>0</v>
      </c>
      <c r="F551" s="23">
        <v>0</v>
      </c>
      <c r="G551" s="24"/>
    </row>
    <row r="552" spans="1:7" x14ac:dyDescent="0.25">
      <c r="A552" s="21">
        <v>1</v>
      </c>
      <c r="B552" s="25" t="s">
        <v>557</v>
      </c>
      <c r="C552" s="26">
        <f>SUBTOTAL(9,C538:C551)</f>
        <v>-173780</v>
      </c>
      <c r="D552" s="26">
        <f t="shared" ref="D552:F552" si="16">SUBTOTAL(9,D538:D551)</f>
        <v>-164955</v>
      </c>
      <c r="E552" s="26">
        <f t="shared" si="16"/>
        <v>-52051</v>
      </c>
      <c r="F552" s="26">
        <f t="shared" si="16"/>
        <v>-79400</v>
      </c>
      <c r="G552" s="26"/>
    </row>
    <row r="553" spans="1:7" ht="25.15" customHeight="1" x14ac:dyDescent="0.25">
      <c r="A553" s="21">
        <v>1</v>
      </c>
      <c r="B553" s="36" t="s">
        <v>558</v>
      </c>
      <c r="C553" s="26">
        <f>C552+C536</f>
        <v>-173602.77100000001</v>
      </c>
      <c r="D553" s="26">
        <f t="shared" ref="D553:E553" si="17">D552+D536</f>
        <v>-164955</v>
      </c>
      <c r="E553" s="26">
        <f t="shared" si="17"/>
        <v>-52051</v>
      </c>
      <c r="F553" s="26">
        <f>ROUND(F552+F536,-2)</f>
        <v>-79400</v>
      </c>
      <c r="G553" s="26"/>
    </row>
    <row r="554" spans="1:7" x14ac:dyDescent="0.25">
      <c r="A554" s="21">
        <v>1</v>
      </c>
      <c r="B554" s="32" t="s">
        <v>559</v>
      </c>
      <c r="C554" s="33">
        <f>C509+C553</f>
        <v>-507710.02499999985</v>
      </c>
      <c r="D554" s="33">
        <f t="shared" ref="D554:E554" si="18">D509+D553</f>
        <v>-1256972</v>
      </c>
      <c r="E554" s="33">
        <f t="shared" si="18"/>
        <v>20143.956999999937</v>
      </c>
      <c r="F554" s="33">
        <f>ROUND(F509+F553,-2)</f>
        <v>4400</v>
      </c>
      <c r="G554" s="33"/>
    </row>
    <row r="555" spans="1:7" hidden="1" x14ac:dyDescent="0.25">
      <c r="A555" s="21">
        <f t="shared" si="13"/>
        <v>0</v>
      </c>
      <c r="B555" s="22" t="s">
        <v>560</v>
      </c>
      <c r="C555" s="23">
        <v>0</v>
      </c>
      <c r="D555" s="23">
        <v>0</v>
      </c>
      <c r="E555" s="23">
        <v>0</v>
      </c>
      <c r="F555" s="23">
        <v>0</v>
      </c>
      <c r="G555" s="24"/>
    </row>
    <row r="556" spans="1:7" hidden="1" x14ac:dyDescent="0.25">
      <c r="A556" s="21">
        <f t="shared" si="13"/>
        <v>0</v>
      </c>
      <c r="B556" s="22" t="s">
        <v>561</v>
      </c>
      <c r="C556" s="23">
        <v>0</v>
      </c>
      <c r="D556" s="23">
        <v>0</v>
      </c>
      <c r="E556" s="23">
        <v>0</v>
      </c>
      <c r="F556" s="23">
        <v>0</v>
      </c>
      <c r="G556" s="24"/>
    </row>
    <row r="557" spans="1:7" hidden="1" x14ac:dyDescent="0.25">
      <c r="A557" s="21">
        <f t="shared" si="13"/>
        <v>0</v>
      </c>
      <c r="B557" s="22" t="s">
        <v>562</v>
      </c>
      <c r="C557" s="23">
        <v>0</v>
      </c>
      <c r="D557" s="23">
        <v>0</v>
      </c>
      <c r="E557" s="23">
        <v>0</v>
      </c>
      <c r="F557" s="23">
        <v>0</v>
      </c>
      <c r="G557" s="24"/>
    </row>
    <row r="558" spans="1:7" hidden="1" x14ac:dyDescent="0.25">
      <c r="A558" s="21">
        <f t="shared" si="13"/>
        <v>0</v>
      </c>
      <c r="B558" s="22" t="s">
        <v>563</v>
      </c>
      <c r="C558" s="23">
        <v>0</v>
      </c>
      <c r="D558" s="23">
        <v>0</v>
      </c>
      <c r="E558" s="23">
        <v>0</v>
      </c>
      <c r="F558" s="23">
        <v>0</v>
      </c>
      <c r="G558" s="24"/>
    </row>
    <row r="559" spans="1:7" hidden="1" x14ac:dyDescent="0.25">
      <c r="A559" s="21">
        <f t="shared" si="13"/>
        <v>0</v>
      </c>
      <c r="B559" s="22" t="s">
        <v>564</v>
      </c>
      <c r="C559" s="23">
        <v>0</v>
      </c>
      <c r="D559" s="23">
        <v>0</v>
      </c>
      <c r="E559" s="23">
        <v>0</v>
      </c>
      <c r="F559" s="23">
        <v>0</v>
      </c>
      <c r="G559" s="24"/>
    </row>
    <row r="560" spans="1:7" hidden="1" x14ac:dyDescent="0.25">
      <c r="A560" s="21">
        <f t="shared" si="13"/>
        <v>0</v>
      </c>
      <c r="B560" s="22" t="s">
        <v>565</v>
      </c>
      <c r="C560" s="23">
        <v>0</v>
      </c>
      <c r="D560" s="23">
        <v>0</v>
      </c>
      <c r="E560" s="23">
        <v>0</v>
      </c>
      <c r="F560" s="23">
        <v>0</v>
      </c>
      <c r="G560" s="24"/>
    </row>
    <row r="561" spans="1:7" hidden="1" x14ac:dyDescent="0.25">
      <c r="A561" s="21">
        <f t="shared" si="13"/>
        <v>0</v>
      </c>
      <c r="B561" s="22" t="s">
        <v>566</v>
      </c>
      <c r="C561" s="23">
        <v>0</v>
      </c>
      <c r="D561" s="23">
        <v>0</v>
      </c>
      <c r="E561" s="23">
        <v>0</v>
      </c>
      <c r="F561" s="23">
        <v>0</v>
      </c>
      <c r="G561" s="24"/>
    </row>
    <row r="562" spans="1:7" hidden="1" x14ac:dyDescent="0.25">
      <c r="A562" s="21">
        <f t="shared" si="13"/>
        <v>0</v>
      </c>
      <c r="B562" s="22" t="s">
        <v>567</v>
      </c>
      <c r="C562" s="23">
        <v>0</v>
      </c>
      <c r="D562" s="23">
        <v>0</v>
      </c>
      <c r="E562" s="23">
        <v>0</v>
      </c>
      <c r="F562" s="23">
        <v>0</v>
      </c>
      <c r="G562" s="24"/>
    </row>
    <row r="563" spans="1:7" hidden="1" x14ac:dyDescent="0.25">
      <c r="A563" s="21">
        <f t="shared" si="13"/>
        <v>0</v>
      </c>
      <c r="B563" s="22" t="s">
        <v>568</v>
      </c>
      <c r="C563" s="23">
        <v>0</v>
      </c>
      <c r="D563" s="23">
        <v>0</v>
      </c>
      <c r="E563" s="23">
        <v>0</v>
      </c>
      <c r="F563" s="23">
        <v>0</v>
      </c>
      <c r="G563" s="24"/>
    </row>
    <row r="564" spans="1:7" hidden="1" x14ac:dyDescent="0.25">
      <c r="A564" s="21">
        <f t="shared" si="13"/>
        <v>0</v>
      </c>
      <c r="B564" s="22" t="s">
        <v>569</v>
      </c>
      <c r="C564" s="23">
        <v>0</v>
      </c>
      <c r="D564" s="23">
        <v>0</v>
      </c>
      <c r="E564" s="23">
        <v>0</v>
      </c>
      <c r="F564" s="23">
        <v>0</v>
      </c>
      <c r="G564" s="24"/>
    </row>
    <row r="565" spans="1:7" hidden="1" x14ac:dyDescent="0.25">
      <c r="A565" s="21">
        <f t="shared" si="13"/>
        <v>0</v>
      </c>
      <c r="B565" s="22" t="s">
        <v>570</v>
      </c>
      <c r="C565" s="23">
        <v>0</v>
      </c>
      <c r="D565" s="23">
        <v>0</v>
      </c>
      <c r="E565" s="23">
        <v>0</v>
      </c>
      <c r="F565" s="23">
        <v>0</v>
      </c>
      <c r="G565" s="24"/>
    </row>
    <row r="566" spans="1:7" x14ac:dyDescent="0.25">
      <c r="A566" s="37">
        <v>1</v>
      </c>
      <c r="B566" s="38"/>
      <c r="C566" s="38"/>
      <c r="D566" s="38"/>
      <c r="E566" s="38"/>
      <c r="F566" s="38"/>
      <c r="G566" s="39"/>
    </row>
    <row r="567" spans="1:7" hidden="1" x14ac:dyDescent="0.25">
      <c r="A567" s="37">
        <v>0</v>
      </c>
      <c r="B567" s="38"/>
      <c r="C567" s="38"/>
      <c r="D567" s="38"/>
      <c r="E567" s="38"/>
      <c r="F567" s="38"/>
      <c r="G567" s="39"/>
    </row>
    <row r="568" spans="1:7" hidden="1" x14ac:dyDescent="0.25">
      <c r="A568" s="37">
        <v>0</v>
      </c>
      <c r="B568" s="38"/>
      <c r="C568" s="38"/>
      <c r="D568" s="38"/>
      <c r="E568" s="38"/>
      <c r="F568" s="38"/>
      <c r="G568" s="39"/>
    </row>
    <row r="569" spans="1:7" hidden="1" x14ac:dyDescent="0.25">
      <c r="A569" s="37">
        <v>0</v>
      </c>
      <c r="B569" s="38"/>
      <c r="C569" s="38"/>
      <c r="D569" s="38"/>
      <c r="E569" s="38"/>
      <c r="F569" s="38"/>
      <c r="G569" s="39"/>
    </row>
    <row r="570" spans="1:7" hidden="1" x14ac:dyDescent="0.25">
      <c r="A570" s="37">
        <v>0</v>
      </c>
      <c r="B570" s="38"/>
      <c r="C570" s="38"/>
      <c r="D570" s="38"/>
      <c r="E570" s="38"/>
      <c r="F570" s="38"/>
      <c r="G570" s="39"/>
    </row>
    <row r="571" spans="1:7" hidden="1" x14ac:dyDescent="0.25">
      <c r="A571" s="37">
        <v>0</v>
      </c>
      <c r="B571" s="38"/>
      <c r="C571" s="38"/>
      <c r="D571" s="38"/>
      <c r="E571" s="38"/>
      <c r="F571" s="38"/>
      <c r="G571" s="39"/>
    </row>
    <row r="572" spans="1:7" hidden="1" x14ac:dyDescent="0.25">
      <c r="A572" s="37">
        <v>0</v>
      </c>
      <c r="B572" s="37"/>
      <c r="C572" s="38"/>
      <c r="D572" s="38"/>
      <c r="E572" s="38"/>
      <c r="F572" s="38"/>
      <c r="G572" s="39"/>
    </row>
    <row r="573" spans="1:7" hidden="1" x14ac:dyDescent="0.25">
      <c r="A573" s="37">
        <v>0</v>
      </c>
      <c r="B573" s="38"/>
      <c r="C573" s="38"/>
      <c r="D573" s="38"/>
      <c r="E573" s="38"/>
      <c r="F573" s="38"/>
      <c r="G573" s="39"/>
    </row>
    <row r="574" spans="1:7" hidden="1" x14ac:dyDescent="0.25">
      <c r="A574" s="37">
        <v>0</v>
      </c>
      <c r="B574" s="38"/>
      <c r="C574" s="38"/>
      <c r="D574" s="38"/>
      <c r="E574" s="38"/>
      <c r="F574" s="38"/>
      <c r="G574" s="39"/>
    </row>
    <row r="575" spans="1:7" hidden="1" x14ac:dyDescent="0.25">
      <c r="A575" s="37">
        <v>0</v>
      </c>
      <c r="B575" s="38"/>
      <c r="C575" s="38"/>
      <c r="D575" s="38"/>
      <c r="E575" s="38"/>
      <c r="F575" s="38"/>
      <c r="G575" s="39"/>
    </row>
    <row r="576" spans="1:7" hidden="1" x14ac:dyDescent="0.25">
      <c r="A576" s="37">
        <v>0</v>
      </c>
      <c r="B576" s="38"/>
      <c r="C576" s="38"/>
      <c r="D576" s="38"/>
      <c r="E576" s="38"/>
      <c r="F576" s="38"/>
      <c r="G576" s="39"/>
    </row>
    <row r="577" spans="1:7" hidden="1" x14ac:dyDescent="0.25">
      <c r="A577" s="37">
        <v>0</v>
      </c>
      <c r="B577" s="38"/>
      <c r="C577" s="38"/>
      <c r="D577" s="38"/>
      <c r="E577" s="38"/>
      <c r="F577" s="38"/>
      <c r="G577" s="39"/>
    </row>
    <row r="578" spans="1:7" x14ac:dyDescent="0.25">
      <c r="A578" s="37">
        <v>1</v>
      </c>
      <c r="B578" s="38"/>
      <c r="C578" s="38"/>
      <c r="D578" s="38"/>
      <c r="E578" s="38"/>
      <c r="F578" s="38"/>
      <c r="G578" s="39"/>
    </row>
    <row r="579" spans="1:7" x14ac:dyDescent="0.25">
      <c r="A579" s="37">
        <v>1</v>
      </c>
      <c r="B579" s="38"/>
      <c r="C579" s="38"/>
      <c r="D579" s="38"/>
      <c r="E579" s="38"/>
      <c r="F579" s="38"/>
      <c r="G579" s="39"/>
    </row>
    <row r="580" spans="1:7" x14ac:dyDescent="0.25">
      <c r="A580" s="37">
        <v>1</v>
      </c>
      <c r="B580" s="38"/>
      <c r="C580" s="38"/>
      <c r="D580" s="38"/>
      <c r="E580" s="38"/>
      <c r="F580" s="38"/>
      <c r="G580" s="39"/>
    </row>
    <row r="581" spans="1:7" hidden="1" x14ac:dyDescent="0.25">
      <c r="A581" s="37">
        <f>IF(SUM(C581:F581)=0,0,1)</f>
        <v>0</v>
      </c>
      <c r="B581" s="38"/>
      <c r="C581" s="38"/>
      <c r="D581" s="38"/>
      <c r="E581" s="38"/>
      <c r="F581" s="38"/>
      <c r="G581" s="39"/>
    </row>
    <row r="582" spans="1:7" hidden="1" x14ac:dyDescent="0.25">
      <c r="A582" s="37">
        <f>IF(SUM(C582:F582)=0,0,1)</f>
        <v>0</v>
      </c>
      <c r="B582" s="38"/>
      <c r="C582" s="38"/>
      <c r="D582" s="38"/>
      <c r="E582" s="38"/>
      <c r="F582" s="38"/>
      <c r="G582" s="39"/>
    </row>
    <row r="583" spans="1:7" hidden="1" x14ac:dyDescent="0.25">
      <c r="A583" s="37">
        <f>IF(SUM(C583:F583)=0,0,1)</f>
        <v>0</v>
      </c>
      <c r="B583" s="38"/>
      <c r="C583" s="38"/>
      <c r="D583" s="38"/>
      <c r="E583" s="38"/>
      <c r="F583" s="38"/>
      <c r="G583" s="39"/>
    </row>
    <row r="584" spans="1:7" hidden="1" x14ac:dyDescent="0.25">
      <c r="A584" s="37">
        <f>IF(SUM(C584:F584)=0,0,1)</f>
        <v>0</v>
      </c>
      <c r="B584" s="38"/>
      <c r="C584" s="38"/>
      <c r="D584" s="38"/>
      <c r="E584" s="38"/>
      <c r="F584" s="38"/>
      <c r="G584" s="39"/>
    </row>
    <row r="585" spans="1:7" x14ac:dyDescent="0.25">
      <c r="G585" s="39"/>
    </row>
    <row r="586" spans="1:7" x14ac:dyDescent="0.25">
      <c r="G586" s="39"/>
    </row>
    <row r="587" spans="1:7" x14ac:dyDescent="0.25">
      <c r="G587" s="39"/>
    </row>
    <row r="588" spans="1:7" x14ac:dyDescent="0.25">
      <c r="G588" s="39"/>
    </row>
    <row r="589" spans="1:7" x14ac:dyDescent="0.25">
      <c r="G589" s="39"/>
    </row>
    <row r="590" spans="1:7" x14ac:dyDescent="0.25">
      <c r="G590" s="39"/>
    </row>
    <row r="591" spans="1:7" x14ac:dyDescent="0.25">
      <c r="G591" s="39"/>
    </row>
    <row r="592" spans="1:7" x14ac:dyDescent="0.25">
      <c r="G592" s="39"/>
    </row>
    <row r="593" spans="7:7" x14ac:dyDescent="0.25">
      <c r="G593" s="39"/>
    </row>
    <row r="594" spans="7:7" x14ac:dyDescent="0.25">
      <c r="G594" s="39"/>
    </row>
  </sheetData>
  <autoFilter ref="A3:A584">
    <filterColumn colId="0">
      <filters>
        <filter val="1"/>
      </filters>
    </filterColumn>
  </autoFilter>
  <mergeCells count="1">
    <mergeCell ref="C1:G1"/>
  </mergeCells>
  <pageMargins left="3.937007874015748E-2" right="3.937007874015748E-2" top="0.74803149606299213" bottom="0.74803149606299213" header="0.31496062992125984" footer="0.31496062992125984"/>
  <pageSetup paperSize="9" orientation="portrait" r:id="rId1"/>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7030A0"/>
  </sheetPr>
  <dimension ref="B1:P21"/>
  <sheetViews>
    <sheetView showGridLines="0" zoomScale="85" zoomScaleNormal="85" workbookViewId="0">
      <selection activeCell="N14" sqref="N14"/>
    </sheetView>
  </sheetViews>
  <sheetFormatPr defaultColWidth="8.85546875" defaultRowHeight="15" x14ac:dyDescent="0.25"/>
  <cols>
    <col min="1" max="11" width="8.85546875" style="42"/>
    <col min="12" max="12" width="22.85546875" style="42" customWidth="1"/>
    <col min="13" max="13" width="67.28515625" style="42" customWidth="1"/>
    <col min="14" max="14" width="12.7109375" style="42" bestFit="1" customWidth="1"/>
    <col min="15" max="15" width="41.28515625" style="42" customWidth="1"/>
    <col min="16" max="16384" width="8.85546875" style="42"/>
  </cols>
  <sheetData>
    <row r="1" spans="2:16" ht="24.75" x14ac:dyDescent="0.25">
      <c r="B1" s="41"/>
    </row>
    <row r="2" spans="2:16" ht="24.75" x14ac:dyDescent="0.25">
      <c r="B2" s="43"/>
    </row>
    <row r="3" spans="2:16" ht="24.75" x14ac:dyDescent="0.25">
      <c r="B3" s="43"/>
      <c r="M3" s="88" t="s">
        <v>571</v>
      </c>
      <c r="N3" s="88"/>
      <c r="O3" s="88"/>
      <c r="P3" s="44"/>
    </row>
    <row r="4" spans="2:16" x14ac:dyDescent="0.25">
      <c r="B4" s="45"/>
      <c r="M4" s="88"/>
      <c r="N4" s="88"/>
      <c r="O4" s="88"/>
      <c r="P4" s="44"/>
    </row>
    <row r="5" spans="2:16" x14ac:dyDescent="0.25">
      <c r="B5" s="45"/>
      <c r="M5" s="46" t="s">
        <v>572</v>
      </c>
      <c r="N5" s="47">
        <f>'Budget 2017'!F554</f>
        <v>4400</v>
      </c>
      <c r="O5"/>
      <c r="P5" s="44"/>
    </row>
    <row r="6" spans="2:16" x14ac:dyDescent="0.25">
      <c r="B6" s="48"/>
      <c r="M6" t="s">
        <v>485</v>
      </c>
      <c r="N6" s="47">
        <f>-('Budget 2017'!F508)</f>
        <v>426900</v>
      </c>
      <c r="O6" s="49" t="s">
        <v>573</v>
      </c>
      <c r="P6" s="44"/>
    </row>
    <row r="7" spans="2:16" x14ac:dyDescent="0.25">
      <c r="B7" s="48"/>
      <c r="M7" t="s">
        <v>574</v>
      </c>
      <c r="N7" s="47">
        <f>-(Ränteberäkning!D16)</f>
        <v>0</v>
      </c>
      <c r="O7" s="49" t="s">
        <v>575</v>
      </c>
      <c r="P7" s="44"/>
    </row>
    <row r="8" spans="2:16" ht="45" x14ac:dyDescent="0.25">
      <c r="B8" s="48"/>
      <c r="M8" s="50" t="s">
        <v>576</v>
      </c>
      <c r="N8" s="51"/>
      <c r="O8" s="52" t="s">
        <v>577</v>
      </c>
      <c r="P8" s="44"/>
    </row>
    <row r="9" spans="2:16" ht="45" x14ac:dyDescent="0.25">
      <c r="B9" s="48"/>
      <c r="M9" t="s">
        <v>578</v>
      </c>
      <c r="N9" s="53"/>
      <c r="O9" s="54" t="s">
        <v>579</v>
      </c>
      <c r="P9" s="44"/>
    </row>
    <row r="10" spans="2:16" x14ac:dyDescent="0.25">
      <c r="B10" s="48"/>
      <c r="M10" s="55" t="s">
        <v>580</v>
      </c>
      <c r="N10" s="56">
        <f>SUM(N5:N9)</f>
        <v>431300</v>
      </c>
      <c r="O10"/>
      <c r="P10" s="44"/>
    </row>
    <row r="11" spans="2:16" ht="15.75" x14ac:dyDescent="0.25">
      <c r="B11" s="57"/>
      <c r="M11" s="15"/>
      <c r="N11"/>
      <c r="O11"/>
      <c r="P11" s="44"/>
    </row>
    <row r="12" spans="2:16" ht="15.75" x14ac:dyDescent="0.25">
      <c r="B12" s="57"/>
      <c r="M12"/>
      <c r="N12"/>
      <c r="O12"/>
      <c r="P12" s="44"/>
    </row>
    <row r="13" spans="2:16" x14ac:dyDescent="0.25">
      <c r="B13" s="48"/>
      <c r="M13" t="s">
        <v>581</v>
      </c>
      <c r="N13" s="47">
        <f>'Budget 2017'!F22</f>
        <v>817338.2</v>
      </c>
      <c r="O13"/>
      <c r="P13" s="44"/>
    </row>
    <row r="14" spans="2:16" x14ac:dyDescent="0.25">
      <c r="B14" s="48"/>
      <c r="M14" s="55" t="s">
        <v>582</v>
      </c>
      <c r="N14" s="58">
        <f>(-N10)/N13</f>
        <v>-0.52768853823301054</v>
      </c>
      <c r="O14"/>
      <c r="P14" s="44"/>
    </row>
    <row r="15" spans="2:16" x14ac:dyDescent="0.25">
      <c r="B15" s="48"/>
      <c r="M15"/>
      <c r="N15"/>
      <c r="O15"/>
      <c r="P15" s="44"/>
    </row>
    <row r="16" spans="2:16" x14ac:dyDescent="0.25">
      <c r="B16" s="59"/>
      <c r="M16" t="s">
        <v>583</v>
      </c>
      <c r="N16" s="60"/>
      <c r="O16"/>
      <c r="P16" s="44"/>
    </row>
    <row r="17" spans="2:16" x14ac:dyDescent="0.25">
      <c r="B17" s="59"/>
      <c r="M17" s="61"/>
      <c r="N17" s="82">
        <v>120300</v>
      </c>
      <c r="O17" t="s">
        <v>603</v>
      </c>
      <c r="P17" s="44"/>
    </row>
    <row r="18" spans="2:16" x14ac:dyDescent="0.25">
      <c r="B18" s="59"/>
      <c r="M18" s="55" t="s">
        <v>584</v>
      </c>
      <c r="N18" s="62">
        <f>(-N10+N16)/N13</f>
        <v>-0.52768853823301054</v>
      </c>
      <c r="O18"/>
      <c r="P18" s="44"/>
    </row>
    <row r="19" spans="2:16" x14ac:dyDescent="0.25">
      <c r="B19" s="59"/>
      <c r="M19" s="44"/>
      <c r="N19" s="44"/>
      <c r="O19" s="44"/>
      <c r="P19" s="44"/>
    </row>
    <row r="20" spans="2:16" x14ac:dyDescent="0.25">
      <c r="M20" s="44"/>
      <c r="N20" s="44"/>
      <c r="O20" s="44"/>
      <c r="P20" s="44"/>
    </row>
    <row r="21" spans="2:16" x14ac:dyDescent="0.25">
      <c r="M21" s="44"/>
      <c r="N21" s="44"/>
      <c r="O21" s="44"/>
      <c r="P21" s="44"/>
    </row>
  </sheetData>
  <mergeCells count="1">
    <mergeCell ref="M3:O4"/>
  </mergeCells>
  <pageMargins left="0.7" right="0.7" top="0.75" bottom="0.75" header="0.3" footer="0.3"/>
  <pageSetup paperSize="9"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335291"/>
  </sheetPr>
  <dimension ref="B2:I18"/>
  <sheetViews>
    <sheetView showGridLines="0" workbookViewId="0">
      <selection activeCell="I4" sqref="I4"/>
    </sheetView>
  </sheetViews>
  <sheetFormatPr defaultColWidth="8.85546875" defaultRowHeight="15" x14ac:dyDescent="0.25"/>
  <cols>
    <col min="1" max="1" width="6.28515625" style="42" customWidth="1"/>
    <col min="2" max="2" width="14.28515625" style="42" bestFit="1" customWidth="1"/>
    <col min="3" max="3" width="16.140625" style="42" customWidth="1"/>
    <col min="4" max="4" width="13.140625" style="42" customWidth="1"/>
    <col min="5" max="5" width="13.85546875" style="42" customWidth="1"/>
    <col min="6" max="6" width="16.5703125" style="42" customWidth="1"/>
    <col min="7" max="7" width="11.85546875" style="42" customWidth="1"/>
    <col min="8" max="8" width="16.28515625" style="42" bestFit="1" customWidth="1"/>
    <col min="9" max="9" width="17" style="42" customWidth="1"/>
    <col min="10" max="16384" width="8.85546875" style="42"/>
  </cols>
  <sheetData>
    <row r="2" spans="2:9" ht="21.75" customHeight="1" x14ac:dyDescent="0.25">
      <c r="B2" s="89" t="s">
        <v>585</v>
      </c>
      <c r="C2" s="89"/>
      <c r="D2" s="89"/>
      <c r="E2" s="89"/>
      <c r="F2" s="89"/>
      <c r="G2" s="89"/>
      <c r="H2" s="89"/>
      <c r="I2" s="89"/>
    </row>
    <row r="3" spans="2:9" ht="33.75" x14ac:dyDescent="0.25">
      <c r="B3" s="63" t="s">
        <v>586</v>
      </c>
      <c r="C3" s="63" t="s">
        <v>587</v>
      </c>
      <c r="D3" s="63" t="s">
        <v>588</v>
      </c>
      <c r="E3" s="63" t="s">
        <v>589</v>
      </c>
      <c r="F3" s="63" t="s">
        <v>590</v>
      </c>
      <c r="G3" s="63" t="s">
        <v>591</v>
      </c>
      <c r="H3" s="63" t="s">
        <v>592</v>
      </c>
      <c r="I3" s="63" t="s">
        <v>593</v>
      </c>
    </row>
    <row r="4" spans="2:9" ht="15.75" x14ac:dyDescent="0.25">
      <c r="B4" s="64">
        <v>39788719619</v>
      </c>
      <c r="C4" s="65">
        <v>4100000</v>
      </c>
      <c r="D4" s="65"/>
      <c r="E4" s="66">
        <f>C4-D4</f>
        <v>4100000</v>
      </c>
      <c r="F4" s="66">
        <f>(C4+E4)/2</f>
        <v>4100000</v>
      </c>
      <c r="G4" s="67">
        <v>4.7699999999999999E-3</v>
      </c>
      <c r="H4" s="68"/>
      <c r="I4" s="66">
        <f>SUM(F4*G4)</f>
        <v>19557</v>
      </c>
    </row>
    <row r="5" spans="2:9" ht="15.75" x14ac:dyDescent="0.25">
      <c r="B5" s="64">
        <v>39788668461</v>
      </c>
      <c r="C5" s="65">
        <v>4000000</v>
      </c>
      <c r="D5" s="65"/>
      <c r="E5" s="66">
        <f>C5-D5</f>
        <v>4000000</v>
      </c>
      <c r="F5" s="66">
        <f>(C5+E5)/2</f>
        <v>4000000</v>
      </c>
      <c r="G5" s="67">
        <v>1.4E-2</v>
      </c>
      <c r="H5" s="68"/>
      <c r="I5" s="66">
        <f t="shared" ref="I5:I15" si="0">SUM(F5*G5)</f>
        <v>56000</v>
      </c>
    </row>
    <row r="6" spans="2:9" ht="15.75" x14ac:dyDescent="0.25">
      <c r="B6" s="64"/>
      <c r="C6" s="65"/>
      <c r="D6" s="65"/>
      <c r="E6" s="66">
        <f>C6-D6</f>
        <v>0</v>
      </c>
      <c r="F6" s="66">
        <f>(C6+E6)/2</f>
        <v>0</v>
      </c>
      <c r="G6" s="67"/>
      <c r="H6" s="68"/>
      <c r="I6" s="66">
        <f t="shared" si="0"/>
        <v>0</v>
      </c>
    </row>
    <row r="7" spans="2:9" ht="15.75" x14ac:dyDescent="0.25">
      <c r="B7" s="64"/>
      <c r="C7" s="65"/>
      <c r="D7" s="65"/>
      <c r="E7" s="66">
        <f>C7-D7</f>
        <v>0</v>
      </c>
      <c r="F7" s="66">
        <f>(C7+E7)/2</f>
        <v>0</v>
      </c>
      <c r="G7" s="67"/>
      <c r="H7" s="68"/>
      <c r="I7" s="66">
        <f t="shared" si="0"/>
        <v>0</v>
      </c>
    </row>
    <row r="8" spans="2:9" ht="15.75" x14ac:dyDescent="0.25">
      <c r="B8" s="64"/>
      <c r="C8" s="65"/>
      <c r="D8" s="65"/>
      <c r="E8" s="66">
        <f>C8-D8</f>
        <v>0</v>
      </c>
      <c r="F8" s="66">
        <f>(C8+E8)/2</f>
        <v>0</v>
      </c>
      <c r="G8" s="67"/>
      <c r="H8" s="68"/>
      <c r="I8" s="66">
        <f t="shared" si="0"/>
        <v>0</v>
      </c>
    </row>
    <row r="9" spans="2:9" ht="15.75" x14ac:dyDescent="0.25">
      <c r="B9" s="64"/>
      <c r="C9" s="65"/>
      <c r="D9" s="65"/>
      <c r="E9" s="66">
        <f t="shared" ref="E9:E15" si="1">C9-D9</f>
        <v>0</v>
      </c>
      <c r="F9" s="66">
        <f t="shared" ref="F9:F15" si="2">(C9+E9)/2</f>
        <v>0</v>
      </c>
      <c r="G9" s="67"/>
      <c r="H9" s="68"/>
      <c r="I9" s="66">
        <f t="shared" si="0"/>
        <v>0</v>
      </c>
    </row>
    <row r="10" spans="2:9" ht="15.75" x14ac:dyDescent="0.25">
      <c r="B10" s="64"/>
      <c r="C10" s="65"/>
      <c r="D10" s="65"/>
      <c r="E10" s="66">
        <f t="shared" si="1"/>
        <v>0</v>
      </c>
      <c r="F10" s="66">
        <f t="shared" si="2"/>
        <v>0</v>
      </c>
      <c r="G10" s="67"/>
      <c r="H10" s="68"/>
      <c r="I10" s="66">
        <f t="shared" si="0"/>
        <v>0</v>
      </c>
    </row>
    <row r="11" spans="2:9" ht="15.75" x14ac:dyDescent="0.25">
      <c r="B11" s="64"/>
      <c r="C11" s="65"/>
      <c r="D11" s="65"/>
      <c r="E11" s="66">
        <f t="shared" si="1"/>
        <v>0</v>
      </c>
      <c r="F11" s="66">
        <f t="shared" si="2"/>
        <v>0</v>
      </c>
      <c r="G11" s="67"/>
      <c r="H11" s="68"/>
      <c r="I11" s="66">
        <f t="shared" si="0"/>
        <v>0</v>
      </c>
    </row>
    <row r="12" spans="2:9" ht="15.75" x14ac:dyDescent="0.25">
      <c r="B12" s="64"/>
      <c r="C12" s="65"/>
      <c r="D12" s="65"/>
      <c r="E12" s="66">
        <f t="shared" si="1"/>
        <v>0</v>
      </c>
      <c r="F12" s="66">
        <f t="shared" si="2"/>
        <v>0</v>
      </c>
      <c r="G12" s="67"/>
      <c r="H12" s="68"/>
      <c r="I12" s="66">
        <f t="shared" si="0"/>
        <v>0</v>
      </c>
    </row>
    <row r="13" spans="2:9" ht="15.75" x14ac:dyDescent="0.25">
      <c r="B13" s="64"/>
      <c r="C13" s="65"/>
      <c r="D13" s="65"/>
      <c r="E13" s="66">
        <f t="shared" si="1"/>
        <v>0</v>
      </c>
      <c r="F13" s="66">
        <f t="shared" si="2"/>
        <v>0</v>
      </c>
      <c r="G13" s="67"/>
      <c r="H13" s="68"/>
      <c r="I13" s="66">
        <f t="shared" si="0"/>
        <v>0</v>
      </c>
    </row>
    <row r="14" spans="2:9" ht="15.75" x14ac:dyDescent="0.25">
      <c r="B14" s="64"/>
      <c r="C14" s="65"/>
      <c r="D14" s="65"/>
      <c r="E14" s="66">
        <f t="shared" si="1"/>
        <v>0</v>
      </c>
      <c r="F14" s="66">
        <f t="shared" si="2"/>
        <v>0</v>
      </c>
      <c r="G14" s="67"/>
      <c r="H14" s="68"/>
      <c r="I14" s="66">
        <f t="shared" si="0"/>
        <v>0</v>
      </c>
    </row>
    <row r="15" spans="2:9" ht="15.75" x14ac:dyDescent="0.25">
      <c r="B15" s="64"/>
      <c r="C15" s="65"/>
      <c r="D15" s="65"/>
      <c r="E15" s="66">
        <f t="shared" si="1"/>
        <v>0</v>
      </c>
      <c r="F15" s="66">
        <f t="shared" si="2"/>
        <v>0</v>
      </c>
      <c r="G15" s="67"/>
      <c r="H15" s="68"/>
      <c r="I15" s="66">
        <f t="shared" si="0"/>
        <v>0</v>
      </c>
    </row>
    <row r="16" spans="2:9" x14ac:dyDescent="0.25">
      <c r="B16" s="69"/>
      <c r="C16" s="69">
        <f>SUM(C4:C15)</f>
        <v>8100000</v>
      </c>
      <c r="D16" s="69">
        <f>SUM(D4:D15)</f>
        <v>0</v>
      </c>
      <c r="E16" s="69">
        <f>SUM(E4:E15)</f>
        <v>8100000</v>
      </c>
      <c r="F16" s="69">
        <f>SUM(F4:F15)</f>
        <v>8100000</v>
      </c>
      <c r="G16" s="69"/>
      <c r="H16" s="70"/>
      <c r="I16" s="69">
        <f>SUM(I4:I15)</f>
        <v>75557</v>
      </c>
    </row>
    <row r="17" spans="2:9" x14ac:dyDescent="0.25">
      <c r="B17" s="71"/>
      <c r="C17" s="71"/>
      <c r="D17" s="71"/>
      <c r="E17" s="71"/>
      <c r="F17" s="71"/>
      <c r="G17" s="71"/>
      <c r="H17" s="71"/>
      <c r="I17" s="71"/>
    </row>
    <row r="18" spans="2:9" x14ac:dyDescent="0.25">
      <c r="B18" s="71"/>
      <c r="C18" s="71"/>
      <c r="D18" s="71"/>
      <c r="E18" s="71"/>
      <c r="F18" s="71"/>
      <c r="G18" s="71"/>
      <c r="H18" s="71"/>
      <c r="I18" s="71"/>
    </row>
  </sheetData>
  <mergeCells count="1">
    <mergeCell ref="B2:I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400"/>
  </sheetPr>
  <dimension ref="C2:E25"/>
  <sheetViews>
    <sheetView showGridLines="0" workbookViewId="0"/>
  </sheetViews>
  <sheetFormatPr defaultColWidth="8.85546875" defaultRowHeight="12.75" x14ac:dyDescent="0.2"/>
  <cols>
    <col min="1" max="1" width="3.28515625" style="71" customWidth="1"/>
    <col min="2" max="2" width="4.140625" style="71" customWidth="1"/>
    <col min="3" max="3" width="28.140625" style="71" customWidth="1"/>
    <col min="4" max="4" width="23.85546875" style="71" customWidth="1"/>
    <col min="5" max="5" width="43.5703125" style="71" customWidth="1"/>
    <col min="6" max="6" width="32.5703125" style="71" customWidth="1"/>
    <col min="7" max="16384" width="8.85546875" style="71"/>
  </cols>
  <sheetData>
    <row r="2" spans="3:5" s="44" customFormat="1" ht="15" x14ac:dyDescent="0.2">
      <c r="C2" s="90" t="s">
        <v>594</v>
      </c>
      <c r="D2" s="90"/>
      <c r="E2" s="90"/>
    </row>
    <row r="4" spans="3:5" ht="25.5" x14ac:dyDescent="0.2">
      <c r="C4" s="72" t="s">
        <v>595</v>
      </c>
      <c r="D4" s="72" t="s">
        <v>596</v>
      </c>
      <c r="E4" s="73" t="s">
        <v>597</v>
      </c>
    </row>
    <row r="5" spans="3:5" x14ac:dyDescent="0.2">
      <c r="C5" s="74"/>
      <c r="D5" s="75"/>
      <c r="E5" s="75"/>
    </row>
    <row r="6" spans="3:5" x14ac:dyDescent="0.2">
      <c r="C6" s="74"/>
      <c r="D6" s="75"/>
      <c r="E6" s="75"/>
    </row>
    <row r="7" spans="3:5" x14ac:dyDescent="0.2">
      <c r="C7" s="74"/>
      <c r="D7" s="75"/>
      <c r="E7" s="75"/>
    </row>
    <row r="8" spans="3:5" x14ac:dyDescent="0.2">
      <c r="C8" s="74"/>
      <c r="D8" s="75"/>
      <c r="E8" s="75"/>
    </row>
    <row r="9" spans="3:5" x14ac:dyDescent="0.2">
      <c r="C9" s="74"/>
      <c r="D9" s="75"/>
      <c r="E9" s="75"/>
    </row>
    <row r="10" spans="3:5" x14ac:dyDescent="0.2">
      <c r="C10" s="74"/>
      <c r="D10" s="75"/>
      <c r="E10" s="75"/>
    </row>
    <row r="11" spans="3:5" x14ac:dyDescent="0.2">
      <c r="C11" s="74"/>
      <c r="D11" s="75"/>
      <c r="E11" s="75"/>
    </row>
    <row r="12" spans="3:5" x14ac:dyDescent="0.2">
      <c r="C12" s="74"/>
      <c r="D12" s="75"/>
      <c r="E12" s="75"/>
    </row>
    <row r="13" spans="3:5" x14ac:dyDescent="0.2">
      <c r="C13" s="74"/>
      <c r="D13" s="75"/>
      <c r="E13" s="75"/>
    </row>
    <row r="14" spans="3:5" x14ac:dyDescent="0.2">
      <c r="C14" s="74"/>
      <c r="D14" s="75"/>
      <c r="E14" s="75"/>
    </row>
    <row r="15" spans="3:5" x14ac:dyDescent="0.2">
      <c r="D15" s="76">
        <f>SUM(D5:D14)</f>
        <v>0</v>
      </c>
      <c r="E15" s="76">
        <f>SUM(E5:E14)</f>
        <v>0</v>
      </c>
    </row>
    <row r="22" spans="4:4" x14ac:dyDescent="0.2">
      <c r="D22" s="77"/>
    </row>
    <row r="23" spans="4:4" x14ac:dyDescent="0.2">
      <c r="D23" s="77"/>
    </row>
    <row r="24" spans="4:4" x14ac:dyDescent="0.2">
      <c r="D24" s="78"/>
    </row>
    <row r="25" spans="4:4" x14ac:dyDescent="0.2">
      <c r="D25" s="78"/>
    </row>
  </sheetData>
  <mergeCells count="1">
    <mergeCell ref="C2:E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Budget 2017</vt:lpstr>
      <vt:lpstr>Behöver vi höja avgifterna</vt:lpstr>
      <vt:lpstr>Ränteberäkning</vt:lpstr>
      <vt:lpstr>Underhåll och finansiering</vt:lpstr>
      <vt:lpstr>'Budget 2017'!Print_Area</vt:lpstr>
    </vt:vector>
  </TitlesOfParts>
  <Company>Deloitte Touche Tohmatsu Services,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Sandberg, Pia (SE - Ostersund)</dc:creator>
  <cp:lastModifiedBy>Erik Wolgast</cp:lastModifiedBy>
  <dcterms:created xsi:type="dcterms:W3CDTF">2016-10-27T10:22:40Z</dcterms:created>
  <dcterms:modified xsi:type="dcterms:W3CDTF">2016-11-14T19:56:21Z</dcterms:modified>
</cp:coreProperties>
</file>